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0" yWindow="645" windowWidth="5295" windowHeight="5550" tabRatio="932" activeTab="0"/>
  </bookViews>
  <sheets>
    <sheet name="Poc. strana" sheetId="1" r:id="rId1"/>
    <sheet name="Sadrzaj_Dinamika" sheetId="2" r:id="rId2"/>
    <sheet name="1 OPPR" sheetId="3" r:id="rId3"/>
    <sheet name="2 Zajed tr sred prih Zaposleni" sheetId="4" r:id="rId4"/>
    <sheet name="3 Oper Troskovi OP" sheetId="5" r:id="rId5"/>
    <sheet name="4 Trosаk Prenosа" sheetId="6" r:id="rId6"/>
    <sheet name="5 PPCK" sheetId="7" r:id="rId7"/>
    <sheet name="6 Struktura izvora finans" sheetId="8" r:id="rId8"/>
    <sheet name="7 Sredstva" sheetId="9" r:id="rId9"/>
    <sheet name="8 Gubici" sheetId="10" r:id="rId10"/>
    <sheet name="9 Ostali Prih" sheetId="11" r:id="rId11"/>
    <sheet name="10 KE 2017" sheetId="12" r:id="rId12"/>
    <sheet name="11 Ulaganja" sheetId="13" r:id="rId13"/>
    <sheet name="12 Prih.od Prikljuc" sheetId="14" r:id="rId14"/>
  </sheets>
  <externalReferences>
    <externalReference r:id="rId17"/>
    <externalReference r:id="rId18"/>
  </externalReferences>
  <definedNames>
    <definedName name="_xlnm.Print_Area" localSheetId="2">'1 OPPR'!$A$1:$E$21</definedName>
    <definedName name="_xlnm.Print_Area" localSheetId="11">'10 KE 2017'!$A$1:$H$25</definedName>
    <definedName name="_xlnm.Print_Area" localSheetId="12">'11 Ulaganja'!$A$1:$K$42</definedName>
    <definedName name="_xlnm.Print_Area" localSheetId="13">'12 Prih.od Prikljuc'!$A$1:$D$18</definedName>
    <definedName name="_xlnm.Print_Area" localSheetId="3">'2 Zajed tr sred prih Zaposleni'!$A$1:$G$279</definedName>
    <definedName name="_xlnm.Print_Area" localSheetId="4">'3 Oper Troskovi OP'!$A$1:$I$115</definedName>
    <definedName name="_xlnm.Print_Area" localSheetId="5">'4 Trosаk Prenosа'!$A$1:$R$39</definedName>
    <definedName name="_xlnm.Print_Area" localSheetId="6">'5 PPCK'!$A$1:$E$24</definedName>
    <definedName name="_xlnm.Print_Area" localSheetId="7">'6 Struktura izvora finans'!$A$1:$H$35</definedName>
    <definedName name="_xlnm.Print_Area" localSheetId="8">'7 Sredstva'!$A$1:$D$22</definedName>
    <definedName name="_xlnm.Print_Area" localSheetId="9">'8 Gubici'!$A$1:$R$16</definedName>
    <definedName name="_xlnm.Print_Area" localSheetId="10">'9 Ostali Prih'!$A$1:$D$19</definedName>
    <definedName name="_xlnm.Print_Area" localSheetId="0">'Poc. strana'!$A$1:$I$36</definedName>
    <definedName name="_xlnm.Print_Titles" localSheetId="12">'11 Ulaganja'!$1:$6</definedName>
    <definedName name="_xlnm.Print_Titles" localSheetId="13">'12 Prih.od Prikljuc'!$1:$7</definedName>
    <definedName name="_xlnm.Print_Titles" localSheetId="3">'2 Zajed tr sred prih Zaposleni'!$1:$7</definedName>
    <definedName name="_xlnm.Print_Titles" localSheetId="4">'3 Oper Troskovi OP'!$1:$7</definedName>
    <definedName name="_xlnm.Print_Titles" localSheetId="7">'6 Struktura izvora finans'!$1:$6</definedName>
    <definedName name="_xlnm.Print_Titles" localSheetId="9">'8 Gubici'!$1:$7</definedName>
    <definedName name="_xlnm.Print_Titles" localSheetId="10">'9 Ostali Prih'!$1:$7</definedName>
    <definedName name="sab" localSheetId="5">#REF!</definedName>
    <definedName name="sab" localSheetId="1">#REF!</definedName>
    <definedName name="sab">#REF!</definedName>
  </definedNames>
  <calcPr fullCalcOnLoad="1"/>
</workbook>
</file>

<file path=xl/sharedStrings.xml><?xml version="1.0" encoding="utf-8"?>
<sst xmlns="http://schemas.openxmlformats.org/spreadsheetml/2006/main" count="3067" uniqueCount="592">
  <si>
    <t>Редни
број</t>
  </si>
  <si>
    <t>Позиција (Назив пројекта)</t>
  </si>
  <si>
    <t>УКУПНО:</t>
  </si>
  <si>
    <t xml:space="preserve">Напомене: </t>
  </si>
  <si>
    <t>у 000 динара</t>
  </si>
  <si>
    <t>Трошкови коришћења преносног система</t>
  </si>
  <si>
    <t>4.1.1</t>
  </si>
  <si>
    <t>4.1.2</t>
  </si>
  <si>
    <t>4.1.3</t>
  </si>
  <si>
    <t>4.1.4</t>
  </si>
  <si>
    <t>4.3</t>
  </si>
  <si>
    <t>4.3.1</t>
  </si>
  <si>
    <t>4.3.2</t>
  </si>
  <si>
    <t>4.3.3</t>
  </si>
  <si>
    <t>4.3.4</t>
  </si>
  <si>
    <t>4.4</t>
  </si>
  <si>
    <t>4.6</t>
  </si>
  <si>
    <t>4.6.1</t>
  </si>
  <si>
    <t>4.6.2</t>
  </si>
  <si>
    <t>4.6.3</t>
  </si>
  <si>
    <t>4.6.4</t>
  </si>
  <si>
    <t>4.6.6</t>
  </si>
  <si>
    <t>4.6.7</t>
  </si>
  <si>
    <t>4.7</t>
  </si>
  <si>
    <t>4.8</t>
  </si>
  <si>
    <t>4.8.1</t>
  </si>
  <si>
    <t>4.8.2</t>
  </si>
  <si>
    <t>4.8.3</t>
  </si>
  <si>
    <t>4.8.4</t>
  </si>
  <si>
    <t>4.5</t>
  </si>
  <si>
    <t>4.6.5</t>
  </si>
  <si>
    <t>Приход по основу трошкова изградње типских прикључака</t>
  </si>
  <si>
    <t>Приход по основу трошкова изградње индивидуалних прикључака</t>
  </si>
  <si>
    <t>Фактурисани приход по основу дела трошкова система</t>
  </si>
  <si>
    <t>1.3.1</t>
  </si>
  <si>
    <t>1.3.2</t>
  </si>
  <si>
    <t>1.3.3</t>
  </si>
  <si>
    <t>Трошкови остале енергије</t>
  </si>
  <si>
    <t>Трошкови набављене електричне енергије (само за сопствене потребе)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</si>
  <si>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</si>
  <si>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</si>
  <si>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</si>
  <si>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Структура извора финансирања регулисаних средстава према пословним књигама на почетку регулаторног периода (само информативно)</t>
  </si>
  <si>
    <t>УКУПНО (1 + 2):</t>
  </si>
  <si>
    <t xml:space="preserve"> у 000 дин.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</si>
  <si>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</si>
  <si>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t>Трошкови амортизације</t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</si>
  <si>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</si>
  <si>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t>Стопа повраћаја на регулисана средства</t>
  </si>
  <si>
    <t>ППЦК (у %)</t>
  </si>
  <si>
    <t>Регулисана средства</t>
  </si>
  <si>
    <t xml:space="preserve">Трошкови за надокнаду губитака </t>
  </si>
  <si>
    <t>Остали приходи</t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</si>
  <si>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</si>
  <si>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t>Корекциони елемент</t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</si>
  <si>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</si>
  <si>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t>4.</t>
  </si>
  <si>
    <t>Број лиценце:</t>
  </si>
  <si>
    <t>Дистрибуција електричне енергије и Управљање дистрибутивним системом</t>
  </si>
  <si>
    <t>Дистрибуција 
електричне енергије
 и Управљање
дистрибутивним
системом</t>
  </si>
  <si>
    <t>5.</t>
  </si>
  <si>
    <t>6.</t>
  </si>
  <si>
    <t>7.</t>
  </si>
  <si>
    <t>8.</t>
  </si>
  <si>
    <t>9.</t>
  </si>
  <si>
    <t>10.</t>
  </si>
  <si>
    <r>
      <t>ТП</t>
    </r>
    <r>
      <rPr>
        <vertAlign val="subscript"/>
        <sz val="10"/>
        <color indexed="18"/>
        <rFont val="Arial Narrow"/>
        <family val="2"/>
      </rPr>
      <t>т</t>
    </r>
  </si>
  <si>
    <t>1.1.1</t>
  </si>
  <si>
    <t>1.1.2</t>
  </si>
  <si>
    <r>
      <t>СГ</t>
    </r>
    <r>
      <rPr>
        <vertAlign val="subscript"/>
        <sz val="10"/>
        <color indexed="18"/>
        <rFont val="Arial Narrow"/>
        <family val="2"/>
      </rPr>
      <t>т</t>
    </r>
  </si>
  <si>
    <t>MWh</t>
  </si>
  <si>
    <t>Остварено</t>
  </si>
  <si>
    <t>Трошкови превоза на радно место и са радног места</t>
  </si>
  <si>
    <t>Дневнице и накнаде трошкова на службеном путу</t>
  </si>
  <si>
    <t>Отпремнине за одлазак у пензију</t>
  </si>
  <si>
    <t>Јубиларне награде</t>
  </si>
  <si>
    <t>Трошкови смештаја и исхране на терену</t>
  </si>
  <si>
    <t>Помоћ радницима и породици радника</t>
  </si>
  <si>
    <t>Стипендије и кредити</t>
  </si>
  <si>
    <t>Добровољно пензионо осигурање</t>
  </si>
  <si>
    <t>Стимулативне отпремнине</t>
  </si>
  <si>
    <t>Остале накнаде трошкова запослених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</si>
  <si>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</si>
  <si>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</si>
  <si>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</si>
  <si>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</si>
  <si>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</si>
  <si>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</si>
  <si>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</si>
  <si>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</si>
  <si>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</si>
  <si>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</si>
  <si>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 xml:space="preserve">Резервни делови за одржавање </t>
  </si>
  <si>
    <t>Текуће одржавање</t>
  </si>
  <si>
    <t>Инвестиционо одржавање</t>
  </si>
  <si>
    <t>Материјал за одржавање</t>
  </si>
  <si>
    <t>Трошкови уља и мазива</t>
  </si>
  <si>
    <t>Остали трошкови материјала за израду</t>
  </si>
  <si>
    <t>Ситан инвентар, амбалажа, ХТЗ и ауто гуме у употреби</t>
  </si>
  <si>
    <t>Утрошене хемикалије</t>
  </si>
  <si>
    <t>1.1.1.1</t>
  </si>
  <si>
    <t>1.1.1.2</t>
  </si>
  <si>
    <t>Утрошени деривати нафте</t>
  </si>
  <si>
    <t>Утрошени деривати нафте за производњу</t>
  </si>
  <si>
    <t>Утрошени деривати нафте за теретна, теренска и специјална возила</t>
  </si>
  <si>
    <t>Утрошени деривати нафте за путничка возила</t>
  </si>
  <si>
    <t>Утрошени деривати нафте за одржавање</t>
  </si>
  <si>
    <t>Утрошени остали деривати нафте</t>
  </si>
  <si>
    <t>Утрошени гас</t>
  </si>
  <si>
    <t>1.3.4</t>
  </si>
  <si>
    <t>1.3.2.1</t>
  </si>
  <si>
    <t>1.3.2.2</t>
  </si>
  <si>
    <t>1.3.2.3</t>
  </si>
  <si>
    <t>1.3.2.4</t>
  </si>
  <si>
    <t>1.3.2.5</t>
  </si>
  <si>
    <t>Трошкови осталог материјала</t>
  </si>
  <si>
    <t>Трошкови материјала за услуге</t>
  </si>
  <si>
    <t>Трошкови материјала за изградњу и реконструкцију</t>
  </si>
  <si>
    <t>Трошкови основног материјала за израду</t>
  </si>
  <si>
    <t>Трошкови материјала и разервних делова за отклањање штета</t>
  </si>
  <si>
    <t>Трошкови сајмова</t>
  </si>
  <si>
    <t>3.2.1</t>
  </si>
  <si>
    <t>3.2.2</t>
  </si>
  <si>
    <t>ПТТ услуге</t>
  </si>
  <si>
    <t>Остали транспортни трошкови</t>
  </si>
  <si>
    <t>Трошкови заштите на раду</t>
  </si>
  <si>
    <t>Трошкови откривања минералног блага и накнаде штете за откуп земљишта</t>
  </si>
  <si>
    <t>Трошкови претплате</t>
  </si>
  <si>
    <t>Комуналне услуге</t>
  </si>
  <si>
    <t>Остале услуге</t>
  </si>
  <si>
    <t>Трошкови ревизије годишњих обрачуна</t>
  </si>
  <si>
    <t>Трошкови здравствених услуга</t>
  </si>
  <si>
    <t>Трошкови за стручно образовање</t>
  </si>
  <si>
    <t>Остале непроизводне услуге</t>
  </si>
  <si>
    <t>Трошкови осигурања имовине</t>
  </si>
  <si>
    <t>Трошкови осигурања возила</t>
  </si>
  <si>
    <t>Трошкови осигурања запослених</t>
  </si>
  <si>
    <t>Остали трошкови осигурања</t>
  </si>
  <si>
    <t>Трошкови накнада за коришћење добара од општег  интереса (рента)</t>
  </si>
  <si>
    <t>Трошкови пореза за еко фонд</t>
  </si>
  <si>
    <t>Трошкови накнада за коришћење вода</t>
  </si>
  <si>
    <t>Трошкови накнада за загађење животне средине</t>
  </si>
  <si>
    <t>Трошкови накнада за коришћење грађевинског земљишта</t>
  </si>
  <si>
    <t>Судски трошкови</t>
  </si>
  <si>
    <t>Остали расходи за штете, казне и пенале</t>
  </si>
  <si>
    <t>Материјал и резервни делови за одржавање</t>
  </si>
  <si>
    <t>1.1.1.1.1</t>
  </si>
  <si>
    <t>1.1.1.1.2</t>
  </si>
  <si>
    <t>1.1.1.2.1</t>
  </si>
  <si>
    <t>1.1.1.2.2</t>
  </si>
  <si>
    <t>1.1.1.2.3</t>
  </si>
  <si>
    <t>1.1.1.3</t>
  </si>
  <si>
    <t>Основни капитал</t>
  </si>
  <si>
    <t>Нераспоређени добитак</t>
  </si>
  <si>
    <t>Све остале дугорочне обавезе</t>
  </si>
  <si>
    <t>Део дугорочних кредита и осталих дугорочних обавеза које доспевају до једне године</t>
  </si>
  <si>
    <t>Све остале краткорочне финансијске обавезе</t>
  </si>
  <si>
    <t>Трошкови развоја који се не капитализују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</si>
  <si>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</si>
  <si>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</si>
  <si>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</si>
  <si>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</si>
  <si>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</si>
  <si>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</si>
  <si>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</si>
  <si>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</si>
  <si>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Радионоце, складишта, гараже</t>
  </si>
  <si>
    <t>1.1.2.1</t>
  </si>
  <si>
    <t>1.1.2.2</t>
  </si>
  <si>
    <t>1.1.2.3</t>
  </si>
  <si>
    <t>1.1.2.4</t>
  </si>
  <si>
    <t>1.1.2.5</t>
  </si>
  <si>
    <t>1.1.2.6</t>
  </si>
  <si>
    <t>УКУПНО (1 + 2 + 3 + 4+5):</t>
  </si>
  <si>
    <t>Део резервисањаза накнаде и друге бенифиције запослених који се исплаћује у регулаторном периоду</t>
  </si>
  <si>
    <t>Заједнички</t>
  </si>
  <si>
    <t>Директни</t>
  </si>
  <si>
    <t>Заједнички оперативни трошкови (1 + 2 + 3 + 4+5):</t>
  </si>
  <si>
    <t>Приходи од активирања учинака и робе</t>
  </si>
  <si>
    <t>Максимално одобрени приход</t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</si>
  <si>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</si>
  <si>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t>Напоменe:</t>
  </si>
  <si>
    <t>Средства у припреми</t>
  </si>
  <si>
    <t>Цена електричне енергије за надокнаду губитака</t>
  </si>
  <si>
    <r>
      <t>ТГ</t>
    </r>
    <r>
      <rPr>
        <vertAlign val="subscript"/>
        <sz val="10"/>
        <color indexed="18"/>
        <rFont val="Arial Narrow"/>
        <family val="2"/>
      </rPr>
      <t>т</t>
    </r>
  </si>
  <si>
    <r>
      <t>ЕИ</t>
    </r>
    <r>
      <rPr>
        <vertAlign val="subscript"/>
        <sz val="10"/>
        <color indexed="18"/>
        <rFont val="Arial Narrow"/>
        <family val="2"/>
      </rPr>
      <t>т</t>
    </r>
  </si>
  <si>
    <t>Количина електричне енергије потребна за надокнаду губитака (1.* 2. / (1-2.))</t>
  </si>
  <si>
    <t>Трошкови за надокнаду губитака (3.* 4.)</t>
  </si>
  <si>
    <t>Износ у 000 дин.</t>
  </si>
  <si>
    <t>Учешће у %</t>
  </si>
  <si>
    <t>Реална годишња каматна стопа (пондерисана по позицијама, у %)</t>
  </si>
  <si>
    <t>Трошкови коришћења система за пренос</t>
  </si>
  <si>
    <t>1</t>
  </si>
  <si>
    <t>2</t>
  </si>
  <si>
    <t>3</t>
  </si>
  <si>
    <t>4</t>
  </si>
  <si>
    <t>5</t>
  </si>
  <si>
    <t>6</t>
  </si>
  <si>
    <t>7</t>
  </si>
  <si>
    <t>Земљиште</t>
  </si>
  <si>
    <t>Возила</t>
  </si>
  <si>
    <t>Нето вредност средстава на почетку регулаторног периода</t>
  </si>
  <si>
    <t>Редни број</t>
  </si>
  <si>
    <t>Грађевински објекти</t>
  </si>
  <si>
    <t>Постројења и опрема</t>
  </si>
  <si>
    <t>I</t>
  </si>
  <si>
    <t>II</t>
  </si>
  <si>
    <t>III</t>
  </si>
  <si>
    <t xml:space="preserve">Дистрибуција електричне енергије </t>
  </si>
  <si>
    <t>* Телефон:</t>
  </si>
  <si>
    <t>* Телефакс:</t>
  </si>
  <si>
    <t>Нето вредност средстава прибављених без накнаде на почетку регулаторног периода</t>
  </si>
  <si>
    <t>Трошкови материјала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</si>
  <si>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</si>
  <si>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</si>
  <si>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</si>
  <si>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</si>
  <si>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</si>
  <si>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</si>
  <si>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</si>
  <si>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</si>
  <si>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</si>
  <si>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</si>
  <si>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</si>
  <si>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</si>
  <si>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</si>
  <si>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</si>
  <si>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Опис</t>
  </si>
  <si>
    <t>Приходи од продаје нуспроизвода и услуга</t>
  </si>
  <si>
    <t>Други приходи</t>
  </si>
  <si>
    <t>1.1</t>
  </si>
  <si>
    <t>1.2</t>
  </si>
  <si>
    <t>1.3</t>
  </si>
  <si>
    <t>2.1</t>
  </si>
  <si>
    <t>2.2</t>
  </si>
  <si>
    <t>2.3</t>
  </si>
  <si>
    <t>3.3</t>
  </si>
  <si>
    <t>3.1</t>
  </si>
  <si>
    <t>3.2</t>
  </si>
  <si>
    <t>3.4</t>
  </si>
  <si>
    <t>3.5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</si>
  <si>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</si>
  <si>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</si>
  <si>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</si>
  <si>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Заједничка средства</t>
  </si>
  <si>
    <t>2.4</t>
  </si>
  <si>
    <t>2.5</t>
  </si>
  <si>
    <t>2.6</t>
  </si>
  <si>
    <t>2.7</t>
  </si>
  <si>
    <t>2.8</t>
  </si>
  <si>
    <t>Заједнички остали приходи</t>
  </si>
  <si>
    <t>3.6</t>
  </si>
  <si>
    <t>3.7</t>
  </si>
  <si>
    <t>3.8</t>
  </si>
  <si>
    <t>Укупно</t>
  </si>
  <si>
    <t>Критеријум за расподелу</t>
  </si>
  <si>
    <t>Назив енергетског субјекта:</t>
  </si>
  <si>
    <t>Особа за контакт:</t>
  </si>
  <si>
    <t>Подаци за контакт:</t>
  </si>
  <si>
    <t>8</t>
  </si>
  <si>
    <t>Нематеријална улагања</t>
  </si>
  <si>
    <t>Позиција</t>
  </si>
  <si>
    <t>1.</t>
  </si>
  <si>
    <t>Трошкови материјала за израду</t>
  </si>
  <si>
    <t>Трошкови осталог материјала (режијског)</t>
  </si>
  <si>
    <t>2.</t>
  </si>
  <si>
    <t>Трошкови зарада и накнада зарада (бруто)</t>
  </si>
  <si>
    <t>Трошкови пореза и доприноса на зараде и накнаде зарада на терет послодавца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</si>
  <si>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</si>
  <si>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</si>
  <si>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</si>
  <si>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</si>
  <si>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</si>
  <si>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3.</t>
  </si>
  <si>
    <t>Трошкови услуга на изради учинака</t>
  </si>
  <si>
    <t>Трошкови истраживања</t>
  </si>
  <si>
    <t>Трошкови осталих услуга</t>
  </si>
  <si>
    <t>Трошкови чланарина</t>
  </si>
  <si>
    <t>Трошкови пореза</t>
  </si>
  <si>
    <t>Трошкови доприноса</t>
  </si>
  <si>
    <t>Трошкови заштите животне средине</t>
  </si>
  <si>
    <t>Сопствени капитал</t>
  </si>
  <si>
    <t>Позајмљени капитал</t>
  </si>
  <si>
    <t>Скраћенице</t>
  </si>
  <si>
    <t>Тражени подаци се уносе у ћелије обојене жутом бојом</t>
  </si>
  <si>
    <t>Седиште и адреса: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</si>
  <si>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</si>
  <si>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</si>
  <si>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</si>
  <si>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</si>
  <si>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</si>
  <si>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</si>
  <si>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</si>
  <si>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</si>
  <si>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</si>
  <si>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Датум обраде:</t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</si>
  <si>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</si>
  <si>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t>Трошкови накнада члановима управног и надзорног  одбора</t>
  </si>
  <si>
    <t>Трошкови пореза на имовину по годишњем решењу</t>
  </si>
  <si>
    <t>Остали трошкови пореза</t>
  </si>
  <si>
    <t>Издаци за спонзорство, донаторство и хуманитарне потребе</t>
  </si>
  <si>
    <t>Делатност</t>
  </si>
  <si>
    <t>Остале неенергетске делатности</t>
  </si>
  <si>
    <t>Група рачуна, рачун</t>
  </si>
  <si>
    <t>Неуплаћени уписани капитал</t>
  </si>
  <si>
    <t>Резерве</t>
  </si>
  <si>
    <t>Ревалоризационе резерве</t>
  </si>
  <si>
    <t>Губитак</t>
  </si>
  <si>
    <t>Дугорочне обавезе</t>
  </si>
  <si>
    <t>Дугорочни кредити у земљи</t>
  </si>
  <si>
    <t>Дугорочни кредити у иностранству</t>
  </si>
  <si>
    <t>Краткорочне финансијске обавезе</t>
  </si>
  <si>
    <t>Краткорочни кредити у земљи</t>
  </si>
  <si>
    <t>Краткорочни кредити у иностранству</t>
  </si>
  <si>
    <t>Откупљене сопствене акције</t>
  </si>
  <si>
    <t>Укупно (1 + 2 + 3 + 4 + 5 - 6 - 7)</t>
  </si>
  <si>
    <t>Укупно (1 + 2)</t>
  </si>
  <si>
    <t>Агенција за енергетику Републике Србије</t>
  </si>
  <si>
    <t>4.1</t>
  </si>
  <si>
    <t>4.2</t>
  </si>
  <si>
    <t>Износ</t>
  </si>
  <si>
    <t>000 дин.</t>
  </si>
  <si>
    <t>%</t>
  </si>
  <si>
    <r>
      <t>Г</t>
    </r>
    <r>
      <rPr>
        <vertAlign val="subscript"/>
        <sz val="10"/>
        <color indexed="18"/>
        <rFont val="Arial Narrow"/>
        <family val="2"/>
      </rPr>
      <t>т</t>
    </r>
  </si>
  <si>
    <t>Сопствена средства</t>
  </si>
  <si>
    <t>Кредити од домаћих пословних банака</t>
  </si>
  <si>
    <t>Инокредити</t>
  </si>
  <si>
    <t>Средства потрошача</t>
  </si>
  <si>
    <t>Донације и остала прибављања без накнаде</t>
  </si>
  <si>
    <t>Остали извори</t>
  </si>
  <si>
    <t>Остала улагања (возила, рачунари, софтвер, канцеларијски намештај и сл.)</t>
  </si>
  <si>
    <t>Година - регулаторни период (т):</t>
  </si>
  <si>
    <t>IV</t>
  </si>
  <si>
    <t>V</t>
  </si>
  <si>
    <t>VI</t>
  </si>
  <si>
    <t>VII</t>
  </si>
  <si>
    <t>VIII</t>
  </si>
  <si>
    <t>IX</t>
  </si>
  <si>
    <t>X</t>
  </si>
  <si>
    <t>Приход од типских прикључака</t>
  </si>
  <si>
    <t>Приход од индивидуалних прикључака</t>
  </si>
  <si>
    <t>у 000 дин.</t>
  </si>
  <si>
    <t>Јед. мере</t>
  </si>
  <si>
    <t>дин/kWh</t>
  </si>
  <si>
    <r>
      <t>ЦГ</t>
    </r>
    <r>
      <rPr>
        <vertAlign val="subscript"/>
        <sz val="10"/>
        <color indexed="18"/>
        <rFont val="Arial Narrow"/>
        <family val="2"/>
      </rPr>
      <t>т</t>
    </r>
  </si>
  <si>
    <t>Стање обавеза на почетку регулаторног периода (у 000 дин.)</t>
  </si>
  <si>
    <t>XI</t>
  </si>
  <si>
    <t>XII</t>
  </si>
  <si>
    <t>I - XII</t>
  </si>
  <si>
    <t>5.1</t>
  </si>
  <si>
    <t>5.2</t>
  </si>
  <si>
    <t>УКУПНО</t>
  </si>
  <si>
    <t>Дистрибуција 
електричне
 енергије и управљање
дистрибутивним
системом</t>
  </si>
  <si>
    <t>(остварено=одобрено)</t>
  </si>
  <si>
    <t>Цена сопственог капитала после опорезивања</t>
  </si>
  <si>
    <t>Пондерисана просечна цена позајмљеног капитала</t>
  </si>
  <si>
    <t>Пондерисана просечна цена капитала</t>
  </si>
  <si>
    <t>Дистрибуција електричне енергије
 и управљање дистрибутивним системом</t>
  </si>
  <si>
    <t>Дистрибуција електричне енергије и управљање дистрибутивним системом</t>
  </si>
  <si>
    <t>Испоручена електрична енергија</t>
  </si>
  <si>
    <t>Приходи по основу накнађених штета</t>
  </si>
  <si>
    <t>Приходи по основу обуставе испоруке ел. енергије</t>
  </si>
  <si>
    <t>Елементи</t>
  </si>
  <si>
    <t>Једин. мере</t>
  </si>
  <si>
    <t>Количине по месецима и укупно</t>
  </si>
  <si>
    <t>000  динара</t>
  </si>
  <si>
    <t>MW</t>
  </si>
  <si>
    <t>Прекомерно преузета снага</t>
  </si>
  <si>
    <t xml:space="preserve">Активна енергија </t>
  </si>
  <si>
    <t xml:space="preserve">  - Виша тарифа</t>
  </si>
  <si>
    <t xml:space="preserve">  - Нижа тарифа</t>
  </si>
  <si>
    <t xml:space="preserve">Укупна реактивна енергија </t>
  </si>
  <si>
    <t>Mvarh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</si>
  <si>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</si>
  <si>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</si>
  <si>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Број мерних места</t>
  </si>
  <si>
    <t>1.2.1</t>
  </si>
  <si>
    <t>1.2.2</t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</si>
  <si>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</si>
  <si>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 xml:space="preserve">СРЕДЊИ НАПОН (35 kV + 10(20) kV) </t>
  </si>
  <si>
    <t>Средњи напон  -  (35 kV)</t>
  </si>
  <si>
    <t>2.2.1</t>
  </si>
  <si>
    <t>2.2.2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</si>
  <si>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</si>
  <si>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t>Средњи напон  -  (10/20 kV)</t>
  </si>
  <si>
    <t>НИСКИ НАПОН  (0,4 kV I степен)</t>
  </si>
  <si>
    <t>5.2.1</t>
  </si>
  <si>
    <t>5.2.2</t>
  </si>
  <si>
    <t xml:space="preserve">ШИРОКА ПОТРОШЊА </t>
  </si>
  <si>
    <t xml:space="preserve"> Једнотарифни</t>
  </si>
  <si>
    <t>Двотарифни</t>
  </si>
  <si>
    <t>ШП - домаћинство</t>
  </si>
  <si>
    <t>ДУТ</t>
  </si>
  <si>
    <t>ЈАВНО ОСВЕТЉЕЊЕ</t>
  </si>
  <si>
    <t>7.1</t>
  </si>
  <si>
    <t>Јавна расвета</t>
  </si>
  <si>
    <t>7.1.1</t>
  </si>
  <si>
    <t>Број мерних/обрачунских места</t>
  </si>
  <si>
    <t>7.1.2</t>
  </si>
  <si>
    <t>7.2</t>
  </si>
  <si>
    <t>Светлеће рекламе</t>
  </si>
  <si>
    <t>7.2.1</t>
  </si>
  <si>
    <t>Број рекламних паноа</t>
  </si>
  <si>
    <t>7.2.2</t>
  </si>
  <si>
    <t xml:space="preserve">Прих ЕД БУ </t>
  </si>
  <si>
    <t>Табела: ЕЕ-4-2 КЉУЧЕВИ ЗА РАСПОДЕЛУ ЗАЈЕДНИЧКИХ ОПЕРАТИВНИХ ТРОШКОВА, СРЕДСТАВА, ТРОШКОВА АМОРТИЗАЦИЈЕ И ОСТАЛИХ ПРИХОДА У РЕГУЛАТОРНОМ ПЕРИОДУ</t>
  </si>
  <si>
    <t>Табела: ЕЕ-4-3 OПЕРАТИВНИ ТРОШКОВИ</t>
  </si>
  <si>
    <t>Оперативни трошкови пре укључивања трошкова преноса ел. ен.</t>
  </si>
  <si>
    <t>Укупно оперативни трошкови</t>
  </si>
  <si>
    <t xml:space="preserve"> 1.1</t>
  </si>
  <si>
    <r>
      <t>ОТпп</t>
    </r>
    <r>
      <rPr>
        <vertAlign val="subscript"/>
        <sz val="10"/>
        <color indexed="18"/>
        <rFont val="Arial Narrow"/>
        <family val="2"/>
      </rPr>
      <t>т</t>
    </r>
  </si>
  <si>
    <t>Принос на регулисана средства (4. * 5.)</t>
  </si>
  <si>
    <t>Укупан приход од прикључења (1 + 2)</t>
  </si>
  <si>
    <t>Прилив новчаних средстава од прикључења</t>
  </si>
  <si>
    <t>Одобрена снага</t>
  </si>
  <si>
    <t>Прекомерна снага</t>
  </si>
  <si>
    <t xml:space="preserve">  - Виша дневна тарифа</t>
  </si>
  <si>
    <t xml:space="preserve">  - Нижа дневна тарифа</t>
  </si>
  <si>
    <t>Активна Снага</t>
  </si>
  <si>
    <t>000 динара</t>
  </si>
  <si>
    <t>Неенергетске делатности</t>
  </si>
  <si>
    <t>Конто</t>
  </si>
  <si>
    <t>037 и 237</t>
  </si>
  <si>
    <t>41 без 414 и 415</t>
  </si>
  <si>
    <t>42 осим 427</t>
  </si>
  <si>
    <t>424 и 425</t>
  </si>
  <si>
    <t>420, 421, 426 и 429</t>
  </si>
  <si>
    <t>Цене ЈП ЕМС</t>
  </si>
  <si>
    <t>одоб. 1.3.2013</t>
  </si>
  <si>
    <t>Табела: ЕЕ-4-4 ТРОШКОВИ КОРИШЋЕЊА СИСТЕМА ЗА ПРЕНОС ЕЛЕКТРИЧНЕ ЕНЕРГИЈЕ</t>
  </si>
  <si>
    <t>Трошкови коришћења система за пренос електричне енергије</t>
  </si>
  <si>
    <t>Трошкови коришћења система за пренос електричне енергије евидентирају се на конту:</t>
  </si>
  <si>
    <t>Табела: ЕЕ-4-5 СТОПА ПРИНОСА НА РЕГУЛИСАНА СРЕДСТВА У РЕГУЛАТОРНОМ ПЕРИОДУ</t>
  </si>
  <si>
    <t>Табела: ЕЕ-4-6 СТРУКТУРА ИЗВОРА ФИНАНСИРАЊА РЕГУЛИСАНИХ СРЕДСТАВА НА ПОЧЕТКУ РЕГУЛАТОРНОГ ПЕРИОДА (Сопствени капитал)</t>
  </si>
  <si>
    <t>Табела: ЕЕ-4-6а СТРУКТУРА ИЗВОРА ФИНАНСИРАЊА РЕГУЛИСАНИХ СРЕДСТАВА НА ПОЧЕТКУ РЕГУЛАТОРНОГ ПЕРИОДА (Позајмљени капитал)</t>
  </si>
  <si>
    <t xml:space="preserve">Табела: ЕЕ-4-8 ТРОШКОВИ ЗА НАДОКНАДУ ГУБИТАКА </t>
  </si>
  <si>
    <t>Табела: ЕЕ-4-9 ОСТАЛИ ПРИХОДИ</t>
  </si>
  <si>
    <t>Тарифе</t>
  </si>
  <si>
    <t>Напомена: У случају потребе повећати број редова. Позиције уносити у складу са позицијама у табели 3.</t>
  </si>
  <si>
    <t>1.3.1.1</t>
  </si>
  <si>
    <t>1.3.1.2</t>
  </si>
  <si>
    <t>Трошкови електричне енергије - сопствена потрошња у ел.енергетским објектима</t>
  </si>
  <si>
    <t>Трошкови електричне енергије - сопствена потрошња у пословним објектима и
објектима у оквиру трафо станица</t>
  </si>
  <si>
    <t>ПРЕГЛЕД ТАБЕЛА ЗА ДОСТАВЉАЊЕ ИНФОРМАЦИЈА</t>
  </si>
  <si>
    <t>Назив табеле</t>
  </si>
  <si>
    <t>Рок за доставу
података</t>
  </si>
  <si>
    <t>Форма у којој се доставља</t>
  </si>
  <si>
    <t>Електронски</t>
  </si>
  <si>
    <t>КЉУЧЕВИ ЗА РАСПОДЕЛУ ЗАЈЕДНИЧКИХ ОПЕРАТИВНИХ ТРОШКОВА, СРЕДСТАВА, ТРОШКОВА АМОРТИЗАЦИЈЕ И ОСТАЛИХ ПРИХОДА У РЕГУЛАТОРНОМ ПЕРИОДУ</t>
  </si>
  <si>
    <t>OПЕРАТИВНИ ТРОШКОВИ</t>
  </si>
  <si>
    <t>ТРОШКОВИ КОРИШЋЕЊА СИСТЕМА ЗА ПРЕНОС ЕЛЕКТРИЧНЕ ЕНЕРГИЈЕ</t>
  </si>
  <si>
    <t>ОСТАЛИ ПРИХОДИ</t>
  </si>
  <si>
    <t>ЕЕ-4-1</t>
  </si>
  <si>
    <t>ЕЕ-4-2</t>
  </si>
  <si>
    <t>ЕЕ-4-3</t>
  </si>
  <si>
    <t>ЕЕ-4-4</t>
  </si>
  <si>
    <t>СТОПА ПРИНОСА НА РЕГУЛИСАНА СРЕДСТВА У РЕГУЛАТОРНОМ ПЕРИОДУ</t>
  </si>
  <si>
    <t>ЕЕ-4-5</t>
  </si>
  <si>
    <t>СТРУКТУРА ИЗВОРА ФИНАНСИРАЊА РЕГУЛИСАНИХ СРЕДСТАВА НА ПОЧЕТКУ РЕГУЛАТОРНОГ ПЕРИОДА</t>
  </si>
  <si>
    <t>ЕЕ-4-6</t>
  </si>
  <si>
    <t>ЕЕ-4-7</t>
  </si>
  <si>
    <t>РЕГУЛИСАНА СРЕДСТВА</t>
  </si>
  <si>
    <t>ТРОШКОВИ ЗА НАДОКНАДУ ГУБИТАКА</t>
  </si>
  <si>
    <t>ЕЕ-4-8</t>
  </si>
  <si>
    <t>ЕЕ-4-9</t>
  </si>
  <si>
    <t>ЕЕ-4-10</t>
  </si>
  <si>
    <t>ЕЕ-4-11</t>
  </si>
  <si>
    <t>ЕЕ-4-12</t>
  </si>
  <si>
    <t>ПРИХОД ОД ПРИКЉУЧЕЊА</t>
  </si>
  <si>
    <t>Електрична енергија - економско-финансијски подаци</t>
  </si>
  <si>
    <t>Трошкови резервних делова</t>
  </si>
  <si>
    <t>Трошкови једнократног отписа алата и инвентара</t>
  </si>
  <si>
    <t>1.4</t>
  </si>
  <si>
    <t>1.5</t>
  </si>
  <si>
    <t>Број запослених на крају периода (директно алоцирани запослени + припадајући део зајеничких запослених) - само информативно</t>
  </si>
  <si>
    <t>Период</t>
  </si>
  <si>
    <t>Укупно (2. + 3. + 6. + 7.- 8. +9.)</t>
  </si>
  <si>
    <t>Разлика</t>
  </si>
  <si>
    <t>Табела: ЕЕ-4-10 КОРЕКЦИОНИ ЕЛЕМЕНТ У РЕГУЛАТОРНОМ ПЕРИОДУ</t>
  </si>
  <si>
    <r>
      <t>Оправдан приход
 ОППР</t>
    </r>
    <r>
      <rPr>
        <vertAlign val="subscript"/>
        <sz val="10"/>
        <color indexed="18"/>
        <rFont val="Arial Narrow"/>
        <family val="2"/>
      </rPr>
      <t>т</t>
    </r>
  </si>
  <si>
    <r>
      <t>Остварени приход
ОПР</t>
    </r>
    <r>
      <rPr>
        <vertAlign val="subscript"/>
        <sz val="10"/>
        <color indexed="18"/>
        <rFont val="Arial Narrow"/>
        <family val="2"/>
      </rPr>
      <t>т</t>
    </r>
  </si>
  <si>
    <r>
      <t>Индекс раста потрошачких цена у РС
 И</t>
    </r>
    <r>
      <rPr>
        <vertAlign val="subscript"/>
        <sz val="10"/>
        <color indexed="18"/>
        <rFont val="Arial Narrow"/>
        <family val="2"/>
      </rPr>
      <t>т</t>
    </r>
  </si>
  <si>
    <r>
      <t>Корекциони елемент.
 КЕ = (ОППР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- 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)*(1+И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</si>
  <si>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1) У колону "Оправдан приход ОППР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" уносе се оправдане остварене вредности утвређене на основу остварених енергетских величина и вредности оправданих трошкова и осталих прихода.</t>
    </r>
  </si>
  <si>
    <r>
      <t>2) У колону "Остварено 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" уноси се износ оствареног прихода - фактурисана реализација (без ПДВ). Извор податка је БУ за делатност дистрибуције ел. енергије и управљања дистрибутивним системом. </t>
    </r>
  </si>
  <si>
    <t>Вредност регулисаних средстава на почетку регулаторног периода (1 - 2 - 3)</t>
  </si>
  <si>
    <t>Нето вредност средстава на крају регулаторног периода</t>
  </si>
  <si>
    <t>Нето вредност средстава прибављених без накнаде на крају регулаторног периода</t>
  </si>
  <si>
    <t>Нето вредност средстава у припреми и аванса датих за набавку истих на почетку регулаторног периода, а која неће бити (односно нису) активирана у регулаторном периоду или која нису оправдана и/или ефикасна</t>
  </si>
  <si>
    <t>Нето вредност средстава у припреми и аванса датих за набавку истих на крају регулаторног периода, а која неће бити (односно нису) активирана у регулаторном периоду или која нису оправдана и/или ефикасна</t>
  </si>
  <si>
    <t>Вредност регулисаних средстава на крају регулаторног периода (5 - 6 - 7)</t>
  </si>
  <si>
    <t>Регулисана средства у регулаторном периоду ((4 + 8) / 2)</t>
  </si>
  <si>
    <t>Табела: ЕЕ-4-12 ПРИХОД ОД ПРИКЉУЧЕЊА</t>
  </si>
  <si>
    <t>КОРЕКЦИОНИ ЕЛЕМЕНТ У РЕГУЛАТОРНОМ ПЕРИОДУ</t>
  </si>
  <si>
    <t>УЛАГАЊА У РЕГУЛАТОРНОМ ПЕРИОДУ</t>
  </si>
  <si>
    <t>Табела: ЕЕ-4-1 ОПРАВДАН ПРИХОД</t>
  </si>
  <si>
    <t>ОПРАВДАН ПРИХОД</t>
  </si>
  <si>
    <t>Табела: ЕЕ-4-7 РЕГУЛИСАНА СРЕДСТВА</t>
  </si>
  <si>
    <t xml:space="preserve">Остварена стопа губитака електричне енергије </t>
  </si>
  <si>
    <t>I квартал</t>
  </si>
  <si>
    <t>II квартал</t>
  </si>
  <si>
    <t>III квартал</t>
  </si>
  <si>
    <t>IV квартал</t>
  </si>
  <si>
    <t>КУПЦИ СА МЕРЕЊЕМ СНАГЕ</t>
  </si>
  <si>
    <t>ВИСОКИ НАПОН - (110kV)</t>
  </si>
  <si>
    <t>Измерена месечна максимална снага</t>
  </si>
  <si>
    <t>Одобрена снага за обрачун приступа</t>
  </si>
  <si>
    <t>1.2.3</t>
  </si>
  <si>
    <t>1.4.1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</si>
  <si>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"/>
        <family val="2"/>
      </rPr>
      <t>≥</t>
    </r>
    <r>
      <rPr>
        <sz val="10"/>
        <color indexed="18"/>
        <rFont val="Arial Narrow"/>
        <family val="2"/>
      </rPr>
      <t>0,95)</t>
    </r>
  </si>
  <si>
    <t>1.4.2</t>
  </si>
  <si>
    <t>2.1.1</t>
  </si>
  <si>
    <t>2.1.2</t>
  </si>
  <si>
    <t>2.1.3</t>
  </si>
  <si>
    <t>2.1.4</t>
  </si>
  <si>
    <t>2.1.5</t>
  </si>
  <si>
    <t>2.1.5.1</t>
  </si>
  <si>
    <t>2.1.5.2</t>
  </si>
  <si>
    <t>2.1.6</t>
  </si>
  <si>
    <t>2.1.6.1</t>
  </si>
  <si>
    <t>2.1.6.2</t>
  </si>
  <si>
    <t>2.2.3</t>
  </si>
  <si>
    <t>2.2.4</t>
  </si>
  <si>
    <t>2.2.5</t>
  </si>
  <si>
    <t>2.2.5.1</t>
  </si>
  <si>
    <t>2.2.5.2</t>
  </si>
  <si>
    <t>2.2.6</t>
  </si>
  <si>
    <t>2.2.6.1</t>
  </si>
  <si>
    <t>2.2.6.2</t>
  </si>
  <si>
    <t>УКУПНО ВН+СН</t>
  </si>
  <si>
    <t>4.2.1</t>
  </si>
  <si>
    <t>4.2.2</t>
  </si>
  <si>
    <t>4.2.3</t>
  </si>
  <si>
    <t>4.4.1</t>
  </si>
  <si>
    <t>4.4.2</t>
  </si>
  <si>
    <t>КУПЦИ БЕЗ МЕРЕЊА СНАГЕ</t>
  </si>
  <si>
    <t>ШП - Комерцијала и остали (0,4 kV II степен)</t>
  </si>
  <si>
    <t>5.1.1</t>
  </si>
  <si>
    <t>5.1.2</t>
  </si>
  <si>
    <t>5.1.3</t>
  </si>
  <si>
    <t>5.1.3.1</t>
  </si>
  <si>
    <t xml:space="preserve">     -     јавна и заједничка потрошња</t>
  </si>
  <si>
    <t>5.1.3.2</t>
  </si>
  <si>
    <t xml:space="preserve">     -     остала комерцијална потрошња</t>
  </si>
  <si>
    <t>5.1.4</t>
  </si>
  <si>
    <t>5.1.5</t>
  </si>
  <si>
    <t>5.1.6</t>
  </si>
  <si>
    <t>5.1.6.1</t>
  </si>
  <si>
    <t xml:space="preserve">    - Виша тарифа</t>
  </si>
  <si>
    <t>5.1.6.2</t>
  </si>
  <si>
    <t xml:space="preserve">       - јавна и заједничка потрошња</t>
  </si>
  <si>
    <t>5.1.6.3</t>
  </si>
  <si>
    <t xml:space="preserve">       - остала комерцијална потрошња</t>
  </si>
  <si>
    <t>5.1.6.6</t>
  </si>
  <si>
    <t xml:space="preserve">    - Нижа тарифа</t>
  </si>
  <si>
    <t>5.1.6.7</t>
  </si>
  <si>
    <t>5.1.6.8</t>
  </si>
  <si>
    <t>5.2.3</t>
  </si>
  <si>
    <t>5.2.4</t>
  </si>
  <si>
    <t>5.2.5</t>
  </si>
  <si>
    <t>5.2.6</t>
  </si>
  <si>
    <t>5.2.6.1</t>
  </si>
  <si>
    <t>5.2.6.2</t>
  </si>
  <si>
    <t>Управљана потрошња</t>
  </si>
  <si>
    <t>5.2.7</t>
  </si>
  <si>
    <t>5.2.8</t>
  </si>
  <si>
    <t>5.2.9</t>
  </si>
  <si>
    <t>5.2.9.1</t>
  </si>
  <si>
    <t>5.2.9.2</t>
  </si>
  <si>
    <t>5.2.10</t>
  </si>
  <si>
    <t>5.2.11</t>
  </si>
  <si>
    <t>5.2.12</t>
  </si>
  <si>
    <t>НА НИСКОМ НАПОНУ БЕЗ ЈО</t>
  </si>
  <si>
    <t>УКУПНО НА НИСКОМ НАПОНУ СА ЈО</t>
  </si>
  <si>
    <t>9</t>
  </si>
  <si>
    <t>Енергетска делатност:</t>
  </si>
  <si>
    <t>Добици од продаје регулисаних средстава</t>
  </si>
  <si>
    <t>Приходи по основу нестандардних услуга</t>
  </si>
  <si>
    <t>одоб. 1.3.2017</t>
  </si>
  <si>
    <t>Табела: ЕЕ-4-11 УЛАГАЊА У РЕГУЛАТОРНОМ ПЕРИОДУ</t>
  </si>
  <si>
    <t>Делатност -  Дистрибуција електричне енергије и управљање дистрибутивним системом</t>
  </si>
  <si>
    <t>Одобрено</t>
  </si>
  <si>
    <t>Укупно остварено улагања
 (3) + (4) + (5) + (6) + (7) + (8)</t>
  </si>
  <si>
    <t>Производна улагања</t>
  </si>
  <si>
    <t>Возила и транспортна средства</t>
  </si>
  <si>
    <t>Рачунари</t>
  </si>
  <si>
    <t>Алати, мерни уређаји и опрема за погоне</t>
  </si>
  <si>
    <t>Намештај</t>
  </si>
  <si>
    <t>Улагања која нису у функцији обављања енергетске делатности (стамбена изградња и сл.)</t>
  </si>
  <si>
    <t>39</t>
  </si>
  <si>
    <t>Укупно (I + II + III)</t>
  </si>
  <si>
    <t>Учешће %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</si>
</sst>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General_)"/>
    <numFmt numFmtId="174" formatCode="0.0%"/>
    <numFmt numFmtId="175" formatCode="#,##0.0"/>
    <numFmt numFmtId="176" formatCode="0.000"/>
    <numFmt numFmtId="177" formatCode="#,##0.000"/>
    <numFmt numFmtId="178" formatCode="0.0000"/>
    <numFmt numFmtId="179" formatCode="#,##0.000000"/>
    <numFmt numFmtId="180" formatCode="#,##0.00000"/>
    <numFmt numFmtId="181" formatCode="#,##0\ &quot;Дин.&quot;;\-#,##0\ &quot;Дин.&quot;"/>
    <numFmt numFmtId="182" formatCode="#,##0\ &quot;Дин.&quot;;[Red]\-#,##0\ &quot;Дин.&quot;"/>
    <numFmt numFmtId="183" formatCode="#,##0.00\ &quot;Дин.&quot;;\-#,##0.00\ &quot;Дин.&quot;"/>
    <numFmt numFmtId="184" formatCode="#,##0.00\ &quot;Дин.&quot;;[Red]\-#,##0.00\ &quot;Дин.&quot;"/>
    <numFmt numFmtId="185" formatCode="_-* #,##0\ &quot;Дин.&quot;_-;\-* #,##0\ &quot;Дин.&quot;_-;_-* &quot;-&quot;\ &quot;Дин.&quot;_-;_-@_-"/>
    <numFmt numFmtId="186" formatCode="_-* #,##0\ _Д_и_н_._-;\-* #,##0\ _Д_и_н_._-;_-* &quot;-&quot;\ _Д_и_н_._-;_-@_-"/>
    <numFmt numFmtId="187" formatCode="_-* #,##0.00\ &quot;Дин.&quot;_-;\-* #,##0.00\ &quot;Дин.&quot;_-;_-* &quot;-&quot;??\ &quot;Дин.&quot;_-;_-@_-"/>
    <numFmt numFmtId="188" formatCode="_-* #,##0.00\ _Д_и_н_._-;\-* #,##0.00\ _Д_и_н_._-;_-* &quot;-&quot;??\ _Д_и_н_._-;_-@_-"/>
    <numFmt numFmtId="189" formatCode="#,##0;[Red]#,##0"/>
    <numFmt numFmtId="190" formatCode="0.0"/>
    <numFmt numFmtId="191" formatCode="#,##0.0000"/>
    <numFmt numFmtId="192" formatCode="#,##0.0000000"/>
    <numFmt numFmtId="193" formatCode="0.00000"/>
    <numFmt numFmtId="194" formatCode="mmm/yyyy"/>
    <numFmt numFmtId="195" formatCode="[$-241A]d\.\ mmmm\ yyyy"/>
    <numFmt numFmtId="196" formatCode="mmm\-yyyy"/>
  </numFmts>
  <fonts count="58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sz val="10"/>
      <name val="Arial Narrow"/>
      <family val="2"/>
    </font>
    <font>
      <i/>
      <sz val="10"/>
      <color indexed="18"/>
      <name val="Arial Narrow"/>
      <family val="2"/>
    </font>
    <font>
      <sz val="12"/>
      <name val="Times New Roman"/>
      <family val="1"/>
    </font>
    <font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 Narrow"/>
      <family val="2"/>
    </font>
    <font>
      <sz val="10"/>
      <name val="Times New Roman"/>
      <family val="1"/>
    </font>
    <font>
      <sz val="10"/>
      <color indexed="18"/>
      <name val="Symbol"/>
      <family val="1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8"/>
      <color indexed="18"/>
      <name val="Arial Narrow"/>
      <family val="2"/>
    </font>
    <font>
      <b/>
      <sz val="8"/>
      <color indexed="18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56"/>
      <name val="Arial Narrow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3" tint="-0.4999699890613556"/>
      <name val="Arial Narrow"/>
      <family val="2"/>
    </font>
    <font>
      <sz val="10"/>
      <color rgb="FF000099"/>
      <name val="Arial Narrow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  <font>
      <sz val="10"/>
      <color theme="3" tint="-0.24997000396251678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hair"/>
    </border>
    <border>
      <left style="thin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2" fillId="0" borderId="0">
      <alignment/>
      <protection/>
    </xf>
    <xf numFmtId="173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5">
    <xf numFmtId="0" fontId="0" fillId="0" borderId="0" xfId="0" applyAlignment="1">
      <alignment/>
    </xf>
    <xf numFmtId="0" fontId="3" fillId="32" borderId="0" xfId="0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9" fontId="3" fillId="33" borderId="11" xfId="0" applyNumberFormat="1" applyFont="1" applyFill="1" applyBorder="1" applyAlignment="1" applyProtection="1">
      <alignment/>
      <protection locked="0"/>
    </xf>
    <xf numFmtId="9" fontId="3" fillId="33" borderId="10" xfId="0" applyNumberFormat="1" applyFont="1" applyFill="1" applyBorder="1" applyAlignment="1" applyProtection="1">
      <alignment/>
      <protection locked="0"/>
    </xf>
    <xf numFmtId="9" fontId="3" fillId="33" borderId="1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2" borderId="0" xfId="0" applyFont="1" applyFill="1" applyAlignment="1">
      <alignment horizontal="right" vertical="center"/>
    </xf>
    <xf numFmtId="0" fontId="3" fillId="32" borderId="11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3" fontId="3" fillId="32" borderId="16" xfId="0" applyNumberFormat="1" applyFont="1" applyFill="1" applyBorder="1" applyAlignment="1">
      <alignment horizontal="right" vertical="center"/>
    </xf>
    <xf numFmtId="3" fontId="3" fillId="32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32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32" borderId="24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horizontal="center" vertical="center"/>
    </xf>
    <xf numFmtId="49" fontId="3" fillId="32" borderId="21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72" fontId="3" fillId="0" borderId="0" xfId="74" applyNumberFormat="1" applyFont="1" applyFill="1" applyBorder="1" applyAlignment="1" applyProtection="1">
      <alignment horizontal="center" vertical="center"/>
      <protection/>
    </xf>
    <xf numFmtId="172" fontId="3" fillId="0" borderId="18" xfId="74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right" vertical="center"/>
    </xf>
    <xf numFmtId="0" fontId="3" fillId="32" borderId="0" xfId="0" applyFont="1" applyFill="1" applyAlignment="1">
      <alignment horizontal="center"/>
    </xf>
    <xf numFmtId="172" fontId="3" fillId="0" borderId="0" xfId="74" applyNumberFormat="1" applyFont="1" applyFill="1" applyBorder="1" applyAlignment="1" applyProtection="1">
      <alignment horizontal="center"/>
      <protection/>
    </xf>
    <xf numFmtId="172" fontId="3" fillId="0" borderId="0" xfId="74" applyNumberFormat="1" applyFont="1" applyFill="1" applyBorder="1" applyAlignment="1" applyProtection="1">
      <alignment horizontal="left"/>
      <protection/>
    </xf>
    <xf numFmtId="172" fontId="3" fillId="0" borderId="31" xfId="74" applyNumberFormat="1" applyFont="1" applyFill="1" applyBorder="1" applyAlignment="1" applyProtection="1">
      <alignment horizontal="center" vertical="center" wrapText="1"/>
      <protection/>
    </xf>
    <xf numFmtId="172" fontId="3" fillId="0" borderId="10" xfId="74" applyNumberFormat="1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>
      <alignment horizontal="center" vertical="center"/>
    </xf>
    <xf numFmtId="172" fontId="3" fillId="0" borderId="33" xfId="74" applyNumberFormat="1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>
      <alignment horizontal="center" vertical="center"/>
    </xf>
    <xf numFmtId="172" fontId="3" fillId="0" borderId="35" xfId="74" applyNumberFormat="1" applyFont="1" applyFill="1" applyBorder="1" applyAlignment="1" applyProtection="1">
      <alignment horizontal="left" vertical="center" wrapText="1"/>
      <protection/>
    </xf>
    <xf numFmtId="3" fontId="3" fillId="0" borderId="3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3" fontId="3" fillId="0" borderId="0" xfId="75" applyFont="1" applyFill="1">
      <alignment/>
      <protection/>
    </xf>
    <xf numFmtId="172" fontId="3" fillId="0" borderId="27" xfId="74" applyNumberFormat="1" applyFont="1" applyFill="1" applyBorder="1" applyAlignment="1" applyProtection="1">
      <alignment horizontal="center" vertical="center" wrapText="1"/>
      <protection/>
    </xf>
    <xf numFmtId="172" fontId="3" fillId="0" borderId="0" xfId="74" applyNumberFormat="1" applyFont="1" applyFill="1" applyBorder="1" applyAlignment="1" applyProtection="1">
      <alignment horizontal="center" vertical="center" wrapText="1"/>
      <protection/>
    </xf>
    <xf numFmtId="49" fontId="3" fillId="32" borderId="0" xfId="0" applyNumberFormat="1" applyFont="1" applyFill="1" applyBorder="1" applyAlignment="1">
      <alignment/>
    </xf>
    <xf numFmtId="49" fontId="3" fillId="32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0" borderId="31" xfId="0" applyFont="1" applyBorder="1" applyAlignment="1">
      <alignment vertical="center" wrapText="1"/>
    </xf>
    <xf numFmtId="3" fontId="3" fillId="0" borderId="37" xfId="0" applyNumberFormat="1" applyFont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 wrapText="1"/>
    </xf>
    <xf numFmtId="172" fontId="3" fillId="0" borderId="39" xfId="74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32" borderId="40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/>
    </xf>
    <xf numFmtId="3" fontId="3" fillId="0" borderId="41" xfId="66" applyNumberFormat="1" applyFont="1" applyBorder="1" applyAlignment="1">
      <alignment horizontal="right" vertical="center"/>
      <protection/>
    </xf>
    <xf numFmtId="3" fontId="3" fillId="0" borderId="22" xfId="66" applyNumberFormat="1" applyFont="1" applyBorder="1" applyAlignment="1">
      <alignment horizontal="right" vertical="center"/>
      <protection/>
    </xf>
    <xf numFmtId="3" fontId="3" fillId="0" borderId="42" xfId="66" applyNumberFormat="1" applyFont="1" applyBorder="1" applyAlignment="1">
      <alignment horizontal="right" vertical="center"/>
      <protection/>
    </xf>
    <xf numFmtId="3" fontId="3" fillId="0" borderId="18" xfId="66" applyNumberFormat="1" applyFont="1" applyBorder="1" applyAlignment="1">
      <alignment horizontal="right" vertical="center"/>
      <protection/>
    </xf>
    <xf numFmtId="3" fontId="3" fillId="0" borderId="27" xfId="66" applyNumberFormat="1" applyFont="1" applyBorder="1" applyAlignment="1">
      <alignment horizontal="right" vertical="center"/>
      <protection/>
    </xf>
    <xf numFmtId="3" fontId="3" fillId="0" borderId="11" xfId="66" applyNumberFormat="1" applyFont="1" applyBorder="1" applyAlignment="1">
      <alignment horizontal="right" vertical="center"/>
      <protection/>
    </xf>
    <xf numFmtId="172" fontId="3" fillId="0" borderId="39" xfId="74" applyNumberFormat="1" applyFont="1" applyFill="1" applyBorder="1" applyAlignment="1" applyProtection="1">
      <alignment horizontal="center" vertical="center" wrapText="1"/>
      <protection/>
    </xf>
    <xf numFmtId="172" fontId="3" fillId="0" borderId="43" xfId="74" applyNumberFormat="1" applyFont="1" applyFill="1" applyBorder="1" applyAlignment="1" applyProtection="1">
      <alignment horizontal="center" vertical="center" wrapText="1"/>
      <protection/>
    </xf>
    <xf numFmtId="0" fontId="3" fillId="32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172" fontId="3" fillId="0" borderId="18" xfId="74" applyNumberFormat="1" applyFont="1" applyFill="1" applyBorder="1" applyAlignment="1" applyProtection="1">
      <alignment horizontal="left" vertical="center" wrapText="1"/>
      <protection/>
    </xf>
    <xf numFmtId="172" fontId="3" fillId="0" borderId="18" xfId="74" applyNumberFormat="1" applyFont="1" applyFill="1" applyBorder="1" applyAlignment="1" applyProtection="1">
      <alignment horizontal="center" vertical="center" wrapText="1"/>
      <protection/>
    </xf>
    <xf numFmtId="173" fontId="3" fillId="0" borderId="21" xfId="75" applyFont="1" applyFill="1" applyBorder="1" applyAlignment="1">
      <alignment horizontal="center" vertical="center" wrapText="1"/>
      <protection/>
    </xf>
    <xf numFmtId="173" fontId="3" fillId="0" borderId="15" xfId="75" applyFont="1" applyFill="1" applyBorder="1" applyAlignment="1">
      <alignment vertical="center" wrapText="1"/>
      <protection/>
    </xf>
    <xf numFmtId="173" fontId="3" fillId="0" borderId="15" xfId="75" applyFont="1" applyFill="1" applyBorder="1" applyAlignment="1">
      <alignment horizontal="center" vertical="center" wrapText="1"/>
      <protection/>
    </xf>
    <xf numFmtId="3" fontId="3" fillId="0" borderId="15" xfId="75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 applyProtection="1">
      <alignment horizontal="right" vertical="center" wrapText="1"/>
      <protection locked="0"/>
    </xf>
    <xf numFmtId="172" fontId="3" fillId="32" borderId="0" xfId="74" applyNumberFormat="1" applyFont="1" applyFill="1" applyBorder="1" applyAlignment="1" applyProtection="1">
      <alignment horizontal="center" vertical="center"/>
      <protection/>
    </xf>
    <xf numFmtId="3" fontId="3" fillId="32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2" fontId="3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172" fontId="3" fillId="0" borderId="44" xfId="7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3" fillId="32" borderId="33" xfId="0" applyFont="1" applyFill="1" applyBorder="1" applyAlignment="1">
      <alignment vertical="center"/>
    </xf>
    <xf numFmtId="0" fontId="3" fillId="32" borderId="35" xfId="0" applyFont="1" applyFill="1" applyBorder="1" applyAlignment="1">
      <alignment vertical="center"/>
    </xf>
    <xf numFmtId="173" fontId="6" fillId="34" borderId="0" xfId="75" applyFont="1" applyFill="1" applyBorder="1" applyAlignment="1">
      <alignment vertical="center"/>
      <protection/>
    </xf>
    <xf numFmtId="173" fontId="3" fillId="34" borderId="0" xfId="75" applyFont="1" applyFill="1" applyBorder="1" applyAlignment="1">
      <alignment horizontal="right" vertical="center"/>
      <protection/>
    </xf>
    <xf numFmtId="173" fontId="3" fillId="34" borderId="0" xfId="75" applyFont="1" applyFill="1" applyBorder="1" applyAlignment="1">
      <alignment vertical="center"/>
      <protection/>
    </xf>
    <xf numFmtId="0" fontId="3" fillId="32" borderId="20" xfId="0" applyFont="1" applyFill="1" applyBorder="1" applyAlignment="1">
      <alignment horizontal="center" vertical="center"/>
    </xf>
    <xf numFmtId="173" fontId="3" fillId="32" borderId="23" xfId="75" applyFont="1" applyFill="1" applyBorder="1" applyAlignment="1">
      <alignment vertical="center"/>
      <protection/>
    </xf>
    <xf numFmtId="0" fontId="3" fillId="32" borderId="32" xfId="0" applyFont="1" applyFill="1" applyBorder="1" applyAlignment="1">
      <alignment horizontal="center" vertical="center"/>
    </xf>
    <xf numFmtId="173" fontId="3" fillId="32" borderId="33" xfId="75" applyFont="1" applyFill="1" applyBorder="1" applyAlignment="1">
      <alignment vertical="center"/>
      <protection/>
    </xf>
    <xf numFmtId="0" fontId="3" fillId="32" borderId="34" xfId="0" applyFont="1" applyFill="1" applyBorder="1" applyAlignment="1">
      <alignment horizontal="center" vertical="center"/>
    </xf>
    <xf numFmtId="49" fontId="3" fillId="32" borderId="0" xfId="0" applyNumberFormat="1" applyFont="1" applyFill="1" applyAlignment="1">
      <alignment horizontal="right"/>
    </xf>
    <xf numFmtId="0" fontId="3" fillId="32" borderId="45" xfId="0" applyFont="1" applyFill="1" applyBorder="1" applyAlignment="1">
      <alignment horizontal="center"/>
    </xf>
    <xf numFmtId="0" fontId="3" fillId="32" borderId="23" xfId="0" applyFont="1" applyFill="1" applyBorder="1" applyAlignment="1">
      <alignment/>
    </xf>
    <xf numFmtId="0" fontId="3" fillId="32" borderId="23" xfId="0" applyFont="1" applyFill="1" applyBorder="1" applyAlignment="1">
      <alignment horizontal="center"/>
    </xf>
    <xf numFmtId="0" fontId="3" fillId="32" borderId="46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 horizontal="left" vertical="center"/>
      <protection/>
    </xf>
    <xf numFmtId="2" fontId="3" fillId="0" borderId="0" xfId="0" applyNumberFormat="1" applyFont="1" applyAlignment="1" applyProtection="1">
      <alignment horizontal="left" vertical="center"/>
      <protection/>
    </xf>
    <xf numFmtId="49" fontId="3" fillId="32" borderId="0" xfId="0" applyNumberFormat="1" applyFont="1" applyFill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left" wrapText="1"/>
      <protection/>
    </xf>
    <xf numFmtId="3" fontId="3" fillId="0" borderId="48" xfId="0" applyNumberFormat="1" applyFont="1" applyFill="1" applyBorder="1" applyAlignment="1" applyProtection="1">
      <alignment/>
      <protection/>
    </xf>
    <xf numFmtId="3" fontId="3" fillId="0" borderId="49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wrapText="1"/>
      <protection/>
    </xf>
    <xf numFmtId="3" fontId="3" fillId="0" borderId="18" xfId="0" applyNumberFormat="1" applyFont="1" applyFill="1" applyBorder="1" applyAlignment="1" applyProtection="1">
      <alignment/>
      <protection/>
    </xf>
    <xf numFmtId="9" fontId="3" fillId="0" borderId="27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right" vertical="center"/>
      <protection/>
    </xf>
    <xf numFmtId="3" fontId="3" fillId="0" borderId="27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 vertical="center" wrapText="1"/>
    </xf>
    <xf numFmtId="3" fontId="3" fillId="32" borderId="50" xfId="0" applyNumberFormat="1" applyFont="1" applyFill="1" applyBorder="1" applyAlignment="1">
      <alignment horizontal="right" vertical="center"/>
    </xf>
    <xf numFmtId="3" fontId="3" fillId="32" borderId="51" xfId="0" applyNumberFormat="1" applyFont="1" applyFill="1" applyBorder="1" applyAlignment="1">
      <alignment horizontal="right" vertical="center"/>
    </xf>
    <xf numFmtId="3" fontId="3" fillId="32" borderId="52" xfId="0" applyNumberFormat="1" applyFont="1" applyFill="1" applyBorder="1" applyAlignment="1">
      <alignment horizontal="right" vertical="center"/>
    </xf>
    <xf numFmtId="0" fontId="3" fillId="32" borderId="27" xfId="0" applyFont="1" applyFill="1" applyBorder="1" applyAlignment="1">
      <alignment horizontal="center" vertical="center" wrapText="1"/>
    </xf>
    <xf numFmtId="3" fontId="3" fillId="32" borderId="41" xfId="0" applyNumberFormat="1" applyFont="1" applyFill="1" applyBorder="1" applyAlignment="1">
      <alignment horizontal="right" vertical="center"/>
    </xf>
    <xf numFmtId="3" fontId="3" fillId="32" borderId="22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10" fontId="3" fillId="32" borderId="0" xfId="71" applyNumberFormat="1" applyFont="1" applyFill="1" applyAlignment="1">
      <alignment vertical="center"/>
    </xf>
    <xf numFmtId="10" fontId="3" fillId="0" borderId="15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172" fontId="3" fillId="0" borderId="31" xfId="74" applyNumberFormat="1" applyFont="1" applyFill="1" applyBorder="1" applyAlignment="1" applyProtection="1">
      <alignment horizontal="left" vertical="center" wrapText="1"/>
      <protection/>
    </xf>
    <xf numFmtId="0" fontId="3" fillId="0" borderId="37" xfId="0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0" fontId="3" fillId="33" borderId="11" xfId="0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3" fillId="33" borderId="12" xfId="0" applyFont="1" applyFill="1" applyBorder="1" applyAlignment="1" applyProtection="1">
      <alignment wrapText="1"/>
      <protection locked="0"/>
    </xf>
    <xf numFmtId="0" fontId="3" fillId="33" borderId="53" xfId="0" applyFont="1" applyFill="1" applyBorder="1" applyAlignment="1" applyProtection="1">
      <alignment wrapText="1"/>
      <protection locked="0"/>
    </xf>
    <xf numFmtId="9" fontId="3" fillId="33" borderId="53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33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41" xfId="0" applyNumberFormat="1" applyFont="1" applyFill="1" applyBorder="1" applyAlignment="1" applyProtection="1">
      <alignment horizontal="right" vertical="center"/>
      <protection locked="0"/>
    </xf>
    <xf numFmtId="3" fontId="3" fillId="33" borderId="22" xfId="0" applyNumberFormat="1" applyFont="1" applyFill="1" applyBorder="1" applyAlignment="1" applyProtection="1">
      <alignment horizontal="right" vertical="center"/>
      <protection locked="0"/>
    </xf>
    <xf numFmtId="3" fontId="3" fillId="33" borderId="42" xfId="0" applyNumberFormat="1" applyFont="1" applyFill="1" applyBorder="1" applyAlignment="1" applyProtection="1">
      <alignment horizontal="right" vertical="center"/>
      <protection locked="0"/>
    </xf>
    <xf numFmtId="3" fontId="3" fillId="33" borderId="51" xfId="0" applyNumberFormat="1" applyFont="1" applyFill="1" applyBorder="1" applyAlignment="1" applyProtection="1">
      <alignment horizontal="right" vertical="center"/>
      <protection locked="0"/>
    </xf>
    <xf numFmtId="3" fontId="3" fillId="33" borderId="12" xfId="0" applyNumberFormat="1" applyFont="1" applyFill="1" applyBorder="1" applyAlignment="1" applyProtection="1">
      <alignment horizontal="right" vertical="center"/>
      <protection locked="0"/>
    </xf>
    <xf numFmtId="3" fontId="3" fillId="33" borderId="54" xfId="0" applyNumberFormat="1" applyFont="1" applyFill="1" applyBorder="1" applyAlignment="1" applyProtection="1">
      <alignment horizontal="right" vertical="center"/>
      <protection locked="0"/>
    </xf>
    <xf numFmtId="10" fontId="3" fillId="33" borderId="31" xfId="0" applyNumberFormat="1" applyFont="1" applyFill="1" applyBorder="1" applyAlignment="1" applyProtection="1">
      <alignment horizontal="right" vertical="center"/>
      <protection locked="0"/>
    </xf>
    <xf numFmtId="3" fontId="3" fillId="33" borderId="55" xfId="0" applyNumberFormat="1" applyFont="1" applyFill="1" applyBorder="1" applyAlignment="1" applyProtection="1">
      <alignment horizontal="right" vertical="center"/>
      <protection locked="0"/>
    </xf>
    <xf numFmtId="10" fontId="3" fillId="0" borderId="11" xfId="0" applyNumberFormat="1" applyFont="1" applyFill="1" applyBorder="1" applyAlignment="1">
      <alignment horizontal="right" vertical="center"/>
    </xf>
    <xf numFmtId="10" fontId="3" fillId="33" borderId="10" xfId="0" applyNumberFormat="1" applyFont="1" applyFill="1" applyBorder="1" applyAlignment="1" applyProtection="1">
      <alignment horizontal="right" vertical="center"/>
      <protection locked="0"/>
    </xf>
    <xf numFmtId="10" fontId="3" fillId="0" borderId="10" xfId="0" applyNumberFormat="1" applyFont="1" applyFill="1" applyBorder="1" applyAlignment="1">
      <alignment horizontal="right" vertical="center"/>
    </xf>
    <xf numFmtId="10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3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27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41" xfId="0" applyNumberFormat="1" applyFont="1" applyFill="1" applyBorder="1" applyAlignment="1" applyProtection="1">
      <alignment horizontal="right" vertical="center" wrapText="1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3" fontId="3" fillId="0" borderId="4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33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9" fontId="3" fillId="33" borderId="33" xfId="0" applyNumberFormat="1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left" vertical="center" wrapText="1"/>
      <protection/>
    </xf>
    <xf numFmtId="9" fontId="3" fillId="0" borderId="18" xfId="0" applyNumberFormat="1" applyFont="1" applyFill="1" applyBorder="1" applyAlignment="1" applyProtection="1">
      <alignment/>
      <protection locked="0"/>
    </xf>
    <xf numFmtId="3" fontId="3" fillId="0" borderId="58" xfId="0" applyNumberFormat="1" applyFont="1" applyFill="1" applyBorder="1" applyAlignment="1" applyProtection="1">
      <alignment/>
      <protection/>
    </xf>
    <xf numFmtId="49" fontId="3" fillId="0" borderId="33" xfId="0" applyNumberFormat="1" applyFont="1" applyFill="1" applyBorder="1" applyAlignment="1" applyProtection="1">
      <alignment horizontal="left" vertical="center" wrapText="1"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3" fillId="0" borderId="53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wrapText="1"/>
      <protection/>
    </xf>
    <xf numFmtId="49" fontId="3" fillId="0" borderId="12" xfId="0" applyNumberFormat="1" applyFont="1" applyFill="1" applyBorder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wrapText="1"/>
      <protection/>
    </xf>
    <xf numFmtId="49" fontId="3" fillId="0" borderId="53" xfId="0" applyNumberFormat="1" applyFont="1" applyFill="1" applyBorder="1" applyAlignment="1" applyProtection="1">
      <alignment wrapText="1"/>
      <protection/>
    </xf>
    <xf numFmtId="9" fontId="3" fillId="0" borderId="60" xfId="0" applyNumberFormat="1" applyFont="1" applyFill="1" applyBorder="1" applyAlignment="1" applyProtection="1">
      <alignment/>
      <protection/>
    </xf>
    <xf numFmtId="9" fontId="3" fillId="0" borderId="58" xfId="0" applyNumberFormat="1" applyFont="1" applyFill="1" applyBorder="1" applyAlignment="1" applyProtection="1">
      <alignment/>
      <protection/>
    </xf>
    <xf numFmtId="9" fontId="3" fillId="0" borderId="59" xfId="0" applyNumberFormat="1" applyFont="1" applyFill="1" applyBorder="1" applyAlignment="1" applyProtection="1">
      <alignment/>
      <protection/>
    </xf>
    <xf numFmtId="9" fontId="3" fillId="0" borderId="63" xfId="0" applyNumberFormat="1" applyFont="1" applyFill="1" applyBorder="1" applyAlignment="1" applyProtection="1">
      <alignment/>
      <protection/>
    </xf>
    <xf numFmtId="9" fontId="3" fillId="0" borderId="64" xfId="0" applyNumberFormat="1" applyFont="1" applyFill="1" applyBorder="1" applyAlignment="1" applyProtection="1">
      <alignment/>
      <protection/>
    </xf>
    <xf numFmtId="9" fontId="3" fillId="0" borderId="62" xfId="0" applyNumberFormat="1" applyFont="1" applyFill="1" applyBorder="1" applyAlignment="1" applyProtection="1">
      <alignment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172" fontId="3" fillId="32" borderId="0" xfId="74" applyNumberFormat="1" applyFont="1" applyFill="1" applyBorder="1" applyAlignment="1" applyProtection="1">
      <alignment horizontal="left" vertical="center"/>
      <protection/>
    </xf>
    <xf numFmtId="0" fontId="3" fillId="32" borderId="66" xfId="0" applyFont="1" applyFill="1" applyBorder="1" applyAlignment="1">
      <alignment horizontal="center"/>
    </xf>
    <xf numFmtId="0" fontId="3" fillId="32" borderId="53" xfId="0" applyFont="1" applyFill="1" applyBorder="1" applyAlignment="1">
      <alignment/>
    </xf>
    <xf numFmtId="0" fontId="3" fillId="32" borderId="53" xfId="0" applyFont="1" applyFill="1" applyBorder="1" applyAlignment="1">
      <alignment horizontal="center"/>
    </xf>
    <xf numFmtId="172" fontId="3" fillId="32" borderId="67" xfId="74" applyNumberFormat="1" applyFont="1" applyFill="1" applyBorder="1" applyAlignment="1" applyProtection="1">
      <alignment horizontal="center" vertical="center" wrapText="1"/>
      <protection/>
    </xf>
    <xf numFmtId="4" fontId="3" fillId="33" borderId="31" xfId="0" applyNumberFormat="1" applyFont="1" applyFill="1" applyBorder="1" applyAlignment="1" applyProtection="1">
      <alignment horizontal="right" vertical="center"/>
      <protection locked="0"/>
    </xf>
    <xf numFmtId="3" fontId="3" fillId="32" borderId="31" xfId="0" applyNumberFormat="1" applyFont="1" applyFill="1" applyBorder="1" applyAlignment="1" applyProtection="1">
      <alignment horizontal="right" vertical="center"/>
      <protection locked="0"/>
    </xf>
    <xf numFmtId="3" fontId="3" fillId="33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>
      <alignment vertical="center"/>
    </xf>
    <xf numFmtId="9" fontId="3" fillId="0" borderId="68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wrapText="1"/>
      <protection locked="0"/>
    </xf>
    <xf numFmtId="9" fontId="3" fillId="0" borderId="18" xfId="0" applyNumberFormat="1" applyFont="1" applyFill="1" applyBorder="1" applyAlignment="1" applyProtection="1">
      <alignment horizontal="right" vertical="center" wrapText="1"/>
      <protection/>
    </xf>
    <xf numFmtId="9" fontId="3" fillId="0" borderId="11" xfId="0" applyNumberFormat="1" applyFont="1" applyFill="1" applyBorder="1" applyAlignment="1" applyProtection="1">
      <alignment horizontal="right" vertical="center" wrapText="1"/>
      <protection/>
    </xf>
    <xf numFmtId="9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69" xfId="75" applyNumberFormat="1" applyFont="1" applyFill="1" applyBorder="1" applyAlignment="1" applyProtection="1">
      <alignment vertical="center"/>
      <protection locked="0"/>
    </xf>
    <xf numFmtId="3" fontId="3" fillId="0" borderId="70" xfId="75" applyNumberFormat="1" applyFont="1" applyFill="1" applyBorder="1" applyAlignment="1" applyProtection="1">
      <alignment vertical="center"/>
      <protection locked="0"/>
    </xf>
    <xf numFmtId="3" fontId="3" fillId="32" borderId="71" xfId="0" applyNumberFormat="1" applyFont="1" applyFill="1" applyBorder="1" applyAlignment="1">
      <alignment vertical="center"/>
    </xf>
    <xf numFmtId="174" fontId="3" fillId="0" borderId="30" xfId="75" applyNumberFormat="1" applyFont="1" applyFill="1" applyBorder="1" applyAlignment="1" applyProtection="1">
      <alignment vertical="center"/>
      <protection locked="0"/>
    </xf>
    <xf numFmtId="174" fontId="3" fillId="0" borderId="55" xfId="75" applyNumberFormat="1" applyFont="1" applyFill="1" applyBorder="1" applyAlignment="1" applyProtection="1">
      <alignment vertical="center"/>
      <protection locked="0"/>
    </xf>
    <xf numFmtId="174" fontId="3" fillId="32" borderId="36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 applyProtection="1">
      <alignment vertical="center"/>
      <protection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0" fillId="0" borderId="6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5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 applyProtection="1">
      <alignment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 applyProtection="1">
      <alignment/>
      <protection/>
    </xf>
    <xf numFmtId="173" fontId="6" fillId="0" borderId="0" xfId="75" applyFont="1" applyFill="1" applyBorder="1">
      <alignment/>
      <protection/>
    </xf>
    <xf numFmtId="3" fontId="3" fillId="0" borderId="0" xfId="0" applyNumberFormat="1" applyFont="1" applyFill="1" applyAlignment="1">
      <alignment/>
    </xf>
    <xf numFmtId="3" fontId="3" fillId="33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/>
      <protection/>
    </xf>
    <xf numFmtId="3" fontId="3" fillId="33" borderId="10" xfId="61" applyNumberFormat="1" applyFont="1" applyFill="1" applyBorder="1" applyAlignment="1" applyProtection="1">
      <alignment horizontal="right" vertical="center" wrapText="1"/>
      <protection locked="0"/>
    </xf>
    <xf numFmtId="3" fontId="3" fillId="33" borderId="12" xfId="61" applyNumberFormat="1" applyFont="1" applyFill="1" applyBorder="1" applyAlignment="1" applyProtection="1">
      <alignment horizontal="right" vertical="center" wrapText="1"/>
      <protection locked="0"/>
    </xf>
    <xf numFmtId="3" fontId="3" fillId="33" borderId="18" xfId="61" applyNumberFormat="1" applyFont="1" applyFill="1" applyBorder="1" applyAlignment="1" applyProtection="1">
      <alignment horizontal="right" vertical="center" wrapText="1"/>
      <protection locked="0"/>
    </xf>
    <xf numFmtId="179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>
      <alignment horizontal="center" vertical="center" wrapText="1"/>
    </xf>
    <xf numFmtId="172" fontId="3" fillId="32" borderId="0" xfId="74" applyNumberFormat="1" applyFont="1" applyFill="1" applyBorder="1" applyAlignment="1" applyProtection="1">
      <alignment horizontal="left" vertical="center"/>
      <protection/>
    </xf>
    <xf numFmtId="172" fontId="3" fillId="32" borderId="11" xfId="74" applyNumberFormat="1" applyFont="1" applyFill="1" applyBorder="1" applyAlignment="1" applyProtection="1">
      <alignment horizontal="left" vertical="center" wrapText="1"/>
      <protection/>
    </xf>
    <xf numFmtId="172" fontId="3" fillId="32" borderId="10" xfId="74" applyNumberFormat="1" applyFont="1" applyFill="1" applyBorder="1" applyAlignment="1" applyProtection="1">
      <alignment horizontal="left" vertical="center" wrapText="1"/>
      <protection/>
    </xf>
    <xf numFmtId="172" fontId="3" fillId="32" borderId="12" xfId="74" applyNumberFormat="1" applyFont="1" applyFill="1" applyBorder="1" applyAlignment="1" applyProtection="1">
      <alignment horizontal="left" vertical="center" wrapText="1"/>
      <protection/>
    </xf>
    <xf numFmtId="172" fontId="3" fillId="32" borderId="72" xfId="74" applyNumberFormat="1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0" borderId="0" xfId="64" applyFont="1">
      <alignment/>
      <protection/>
    </xf>
    <xf numFmtId="0" fontId="3" fillId="32" borderId="0" xfId="64" applyFont="1" applyFill="1" applyAlignment="1">
      <alignment horizontal="left" vertical="center"/>
      <protection/>
    </xf>
    <xf numFmtId="0" fontId="3" fillId="32" borderId="0" xfId="64" applyFont="1" applyFill="1" applyAlignment="1">
      <alignment vertical="center"/>
      <protection/>
    </xf>
    <xf numFmtId="0" fontId="3" fillId="32" borderId="0" xfId="64" applyFont="1" applyFill="1" applyAlignment="1">
      <alignment horizontal="center" vertical="center"/>
      <protection/>
    </xf>
    <xf numFmtId="0" fontId="3" fillId="32" borderId="0" xfId="64" applyFont="1" applyFill="1" applyBorder="1" applyAlignment="1">
      <alignment horizontal="right" vertical="center"/>
      <protection/>
    </xf>
    <xf numFmtId="0" fontId="3" fillId="32" borderId="48" xfId="64" applyFont="1" applyFill="1" applyBorder="1" applyAlignment="1">
      <alignment horizontal="center" vertical="center" wrapText="1"/>
      <protection/>
    </xf>
    <xf numFmtId="3" fontId="3" fillId="32" borderId="35" xfId="64" applyNumberFormat="1" applyFont="1" applyFill="1" applyBorder="1" applyAlignment="1">
      <alignment horizontal="right" vertical="center"/>
      <protection/>
    </xf>
    <xf numFmtId="3" fontId="3" fillId="0" borderId="35" xfId="64" applyNumberFormat="1" applyFont="1" applyFill="1" applyBorder="1" applyAlignment="1">
      <alignment horizontal="right" vertical="center"/>
      <protection/>
    </xf>
    <xf numFmtId="3" fontId="3" fillId="32" borderId="73" xfId="64" applyNumberFormat="1" applyFont="1" applyFill="1" applyBorder="1" applyAlignment="1">
      <alignment vertical="center"/>
      <protection/>
    </xf>
    <xf numFmtId="0" fontId="3" fillId="32" borderId="0" xfId="64" applyFont="1" applyFill="1" applyBorder="1" applyAlignment="1">
      <alignment vertical="center"/>
      <protection/>
    </xf>
    <xf numFmtId="3" fontId="3" fillId="32" borderId="0" xfId="64" applyNumberFormat="1" applyFont="1" applyFill="1" applyBorder="1" applyAlignment="1">
      <alignment vertical="center"/>
      <protection/>
    </xf>
    <xf numFmtId="0" fontId="3" fillId="0" borderId="0" xfId="64" applyFont="1" applyAlignment="1">
      <alignment vertical="center"/>
      <protection/>
    </xf>
    <xf numFmtId="3" fontId="3" fillId="32" borderId="0" xfId="64" applyNumberFormat="1" applyFont="1" applyFill="1" applyAlignment="1">
      <alignment vertical="center"/>
      <protection/>
    </xf>
    <xf numFmtId="0" fontId="14" fillId="0" borderId="0" xfId="64" applyFont="1" applyAlignment="1">
      <alignment horizontal="center"/>
      <protection/>
    </xf>
    <xf numFmtId="49" fontId="3" fillId="32" borderId="0" xfId="64" applyNumberFormat="1" applyFont="1" applyFill="1" applyBorder="1" applyAlignment="1">
      <alignment horizontal="center" vertical="center" wrapText="1"/>
      <protection/>
    </xf>
    <xf numFmtId="0" fontId="3" fillId="32" borderId="0" xfId="64" applyFont="1" applyFill="1" applyBorder="1">
      <alignment/>
      <protection/>
    </xf>
    <xf numFmtId="3" fontId="3" fillId="32" borderId="0" xfId="66" applyNumberFormat="1" applyFont="1" applyFill="1" applyBorder="1" applyAlignment="1">
      <alignment horizontal="right"/>
      <protection/>
    </xf>
    <xf numFmtId="49" fontId="3" fillId="32" borderId="0" xfId="64" applyNumberFormat="1" applyFont="1" applyFill="1" applyAlignment="1">
      <alignment horizontal="center" vertical="center"/>
      <protection/>
    </xf>
    <xf numFmtId="0" fontId="3" fillId="32" borderId="0" xfId="66" applyFont="1" applyFill="1">
      <alignment/>
      <protection/>
    </xf>
    <xf numFmtId="3" fontId="3" fillId="32" borderId="0" xfId="66" applyNumberFormat="1" applyFont="1" applyFill="1" applyAlignment="1">
      <alignment horizontal="center"/>
      <protection/>
    </xf>
    <xf numFmtId="0" fontId="3" fillId="32" borderId="0" xfId="64" applyFont="1" applyFill="1">
      <alignment/>
      <protection/>
    </xf>
    <xf numFmtId="3" fontId="3" fillId="0" borderId="0" xfId="64" applyNumberFormat="1" applyFont="1">
      <alignment/>
      <protection/>
    </xf>
    <xf numFmtId="0" fontId="3" fillId="32" borderId="0" xfId="64" applyFont="1" applyFill="1" applyBorder="1" applyAlignment="1">
      <alignment horizontal="center"/>
      <protection/>
    </xf>
    <xf numFmtId="3" fontId="15" fillId="32" borderId="0" xfId="64" applyNumberFormat="1" applyFont="1" applyFill="1" applyBorder="1">
      <alignment/>
      <protection/>
    </xf>
    <xf numFmtId="49" fontId="3" fillId="32" borderId="0" xfId="64" applyNumberFormat="1" applyFont="1" applyFill="1" applyAlignment="1">
      <alignment horizontal="left" vertical="center"/>
      <protection/>
    </xf>
    <xf numFmtId="2" fontId="3" fillId="32" borderId="0" xfId="64" applyNumberFormat="1" applyFont="1" applyFill="1">
      <alignment/>
      <protection/>
    </xf>
    <xf numFmtId="0" fontId="3" fillId="0" borderId="0" xfId="66" applyFont="1" applyBorder="1" applyAlignment="1">
      <alignment horizontal="center"/>
      <protection/>
    </xf>
    <xf numFmtId="0" fontId="3" fillId="32" borderId="18" xfId="66" applyFont="1" applyFill="1" applyBorder="1" applyAlignment="1">
      <alignment horizontal="center"/>
      <protection/>
    </xf>
    <xf numFmtId="0" fontId="3" fillId="32" borderId="27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8" xfId="66" applyFont="1" applyFill="1" applyBorder="1" applyAlignment="1">
      <alignment horizontal="center"/>
      <protection/>
    </xf>
    <xf numFmtId="0" fontId="3" fillId="0" borderId="27" xfId="66" applyFont="1" applyFill="1" applyBorder="1" applyAlignment="1">
      <alignment horizontal="center"/>
      <protection/>
    </xf>
    <xf numFmtId="0" fontId="3" fillId="0" borderId="28" xfId="66" applyFont="1" applyBorder="1">
      <alignment/>
      <protection/>
    </xf>
    <xf numFmtId="0" fontId="0" fillId="0" borderId="0" xfId="64">
      <alignment/>
      <protection/>
    </xf>
    <xf numFmtId="0" fontId="5" fillId="0" borderId="0" xfId="64" applyFont="1">
      <alignment/>
      <protection/>
    </xf>
    <xf numFmtId="49" fontId="3" fillId="32" borderId="13" xfId="64" applyNumberFormat="1" applyFont="1" applyFill="1" applyBorder="1" applyAlignment="1">
      <alignment horizontal="center" vertical="center" wrapText="1"/>
      <protection/>
    </xf>
    <xf numFmtId="0" fontId="3" fillId="32" borderId="74" xfId="66" applyFont="1" applyFill="1" applyBorder="1">
      <alignment/>
      <protection/>
    </xf>
    <xf numFmtId="0" fontId="3" fillId="32" borderId="10" xfId="66" applyFont="1" applyFill="1" applyBorder="1" applyAlignment="1">
      <alignment horizontal="center"/>
      <protection/>
    </xf>
    <xf numFmtId="3" fontId="3" fillId="32" borderId="10" xfId="66" applyNumberFormat="1" applyFont="1" applyFill="1" applyBorder="1" applyAlignment="1">
      <alignment horizontal="right" vertical="center"/>
      <protection/>
    </xf>
    <xf numFmtId="3" fontId="3" fillId="32" borderId="22" xfId="66" applyNumberFormat="1" applyFont="1" applyFill="1" applyBorder="1" applyAlignment="1">
      <alignment horizontal="right" vertical="center"/>
      <protection/>
    </xf>
    <xf numFmtId="0" fontId="3" fillId="32" borderId="74" xfId="66" applyFont="1" applyFill="1" applyBorder="1" applyAlignment="1">
      <alignment horizontal="center"/>
      <protection/>
    </xf>
    <xf numFmtId="3" fontId="3" fillId="33" borderId="10" xfId="66" applyNumberFormat="1" applyFont="1" applyFill="1" applyBorder="1" applyAlignment="1">
      <alignment horizontal="right" vertical="center"/>
      <protection/>
    </xf>
    <xf numFmtId="49" fontId="3" fillId="32" borderId="14" xfId="64" applyNumberFormat="1" applyFont="1" applyFill="1" applyBorder="1" applyAlignment="1">
      <alignment horizontal="center" vertical="center" wrapText="1"/>
      <protection/>
    </xf>
    <xf numFmtId="0" fontId="3" fillId="32" borderId="75" xfId="66" applyFont="1" applyFill="1" applyBorder="1">
      <alignment/>
      <protection/>
    </xf>
    <xf numFmtId="0" fontId="3" fillId="32" borderId="12" xfId="66" applyFont="1" applyFill="1" applyBorder="1" applyAlignment="1">
      <alignment horizontal="center"/>
      <protection/>
    </xf>
    <xf numFmtId="3" fontId="3" fillId="32" borderId="42" xfId="66" applyNumberFormat="1" applyFont="1" applyFill="1" applyBorder="1" applyAlignment="1">
      <alignment horizontal="right" vertical="center"/>
      <protection/>
    </xf>
    <xf numFmtId="0" fontId="3" fillId="32" borderId="74" xfId="64" applyFont="1" applyFill="1" applyBorder="1">
      <alignment/>
      <protection/>
    </xf>
    <xf numFmtId="3" fontId="3" fillId="33" borderId="33" xfId="66" applyNumberFormat="1" applyFont="1" applyFill="1" applyBorder="1" applyAlignment="1">
      <alignment horizontal="right" vertical="center"/>
      <protection/>
    </xf>
    <xf numFmtId="0" fontId="3" fillId="0" borderId="76" xfId="66" applyFont="1" applyBorder="1">
      <alignment/>
      <protection/>
    </xf>
    <xf numFmtId="0" fontId="3" fillId="0" borderId="11" xfId="66" applyFont="1" applyBorder="1" applyAlignment="1">
      <alignment horizontal="center"/>
      <protection/>
    </xf>
    <xf numFmtId="0" fontId="3" fillId="0" borderId="74" xfId="66" applyFont="1" applyBorder="1">
      <alignment/>
      <protection/>
    </xf>
    <xf numFmtId="0" fontId="3" fillId="0" borderId="10" xfId="66" applyFont="1" applyBorder="1" applyAlignment="1">
      <alignment horizontal="center"/>
      <protection/>
    </xf>
    <xf numFmtId="0" fontId="3" fillId="0" borderId="74" xfId="66" applyFont="1" applyBorder="1" applyAlignment="1">
      <alignment horizontal="center"/>
      <protection/>
    </xf>
    <xf numFmtId="0" fontId="3" fillId="0" borderId="74" xfId="66" applyFont="1" applyBorder="1" applyAlignment="1">
      <alignment horizontal="left"/>
      <protection/>
    </xf>
    <xf numFmtId="3" fontId="3" fillId="0" borderId="10" xfId="66" applyNumberFormat="1" applyFont="1" applyFill="1" applyBorder="1" applyAlignment="1">
      <alignment horizontal="right" vertical="center"/>
      <protection/>
    </xf>
    <xf numFmtId="3" fontId="3" fillId="33" borderId="12" xfId="66" applyNumberFormat="1" applyFont="1" applyFill="1" applyBorder="1" applyAlignment="1">
      <alignment horizontal="right" vertical="center"/>
      <protection/>
    </xf>
    <xf numFmtId="0" fontId="3" fillId="0" borderId="18" xfId="66" applyFont="1" applyBorder="1" applyAlignment="1">
      <alignment horizontal="center"/>
      <protection/>
    </xf>
    <xf numFmtId="0" fontId="3" fillId="0" borderId="77" xfId="66" applyFont="1" applyBorder="1">
      <alignment/>
      <protection/>
    </xf>
    <xf numFmtId="0" fontId="3" fillId="0" borderId="23" xfId="66" applyFont="1" applyBorder="1" applyAlignment="1">
      <alignment horizontal="center"/>
      <protection/>
    </xf>
    <xf numFmtId="3" fontId="3" fillId="0" borderId="30" xfId="66" applyNumberFormat="1" applyFont="1" applyBorder="1">
      <alignment/>
      <protection/>
    </xf>
    <xf numFmtId="3" fontId="3" fillId="0" borderId="10" xfId="66" applyNumberFormat="1" applyFont="1" applyBorder="1" applyAlignment="1">
      <alignment horizontal="right" vertical="center"/>
      <protection/>
    </xf>
    <xf numFmtId="0" fontId="3" fillId="0" borderId="75" xfId="66" applyFont="1" applyBorder="1" applyAlignment="1">
      <alignment horizontal="left"/>
      <protection/>
    </xf>
    <xf numFmtId="0" fontId="3" fillId="0" borderId="12" xfId="66" applyFont="1" applyBorder="1" applyAlignment="1">
      <alignment horizontal="center"/>
      <protection/>
    </xf>
    <xf numFmtId="3" fontId="3" fillId="0" borderId="12" xfId="66" applyNumberFormat="1" applyFont="1" applyFill="1" applyBorder="1" applyAlignment="1">
      <alignment horizontal="right" vertical="center"/>
      <protection/>
    </xf>
    <xf numFmtId="0" fontId="3" fillId="0" borderId="23" xfId="66" applyFont="1" applyBorder="1">
      <alignment/>
      <protection/>
    </xf>
    <xf numFmtId="3" fontId="3" fillId="0" borderId="23" xfId="66" applyNumberFormat="1" applyFont="1" applyBorder="1" applyAlignment="1">
      <alignment horizontal="right" vertical="center"/>
      <protection/>
    </xf>
    <xf numFmtId="3" fontId="3" fillId="0" borderId="30" xfId="66" applyNumberFormat="1" applyFont="1" applyBorder="1" applyAlignment="1">
      <alignment horizontal="right" vertical="center"/>
      <protection/>
    </xf>
    <xf numFmtId="3" fontId="3" fillId="0" borderId="41" xfId="66" applyNumberFormat="1" applyFont="1" applyBorder="1">
      <alignment/>
      <protection/>
    </xf>
    <xf numFmtId="0" fontId="3" fillId="0" borderId="10" xfId="66" applyFont="1" applyBorder="1">
      <alignment/>
      <protection/>
    </xf>
    <xf numFmtId="0" fontId="3" fillId="0" borderId="78" xfId="66" applyFont="1" applyBorder="1">
      <alignment/>
      <protection/>
    </xf>
    <xf numFmtId="0" fontId="3" fillId="0" borderId="33" xfId="66" applyFont="1" applyBorder="1" applyAlignment="1">
      <alignment horizontal="center"/>
      <protection/>
    </xf>
    <xf numFmtId="3" fontId="3" fillId="0" borderId="55" xfId="66" applyNumberFormat="1" applyFont="1" applyBorder="1" applyAlignment="1">
      <alignment horizontal="right" vertical="center"/>
      <protection/>
    </xf>
    <xf numFmtId="3" fontId="3" fillId="0" borderId="79" xfId="66" applyNumberFormat="1" applyFont="1" applyBorder="1" applyAlignment="1">
      <alignment horizontal="right" vertical="center"/>
      <protection/>
    </xf>
    <xf numFmtId="3" fontId="3" fillId="0" borderId="33" xfId="66" applyNumberFormat="1" applyFont="1" applyBorder="1" applyAlignment="1">
      <alignment horizontal="right" vertical="center"/>
      <protection/>
    </xf>
    <xf numFmtId="0" fontId="5" fillId="0" borderId="0" xfId="64" applyFont="1" applyFill="1">
      <alignment/>
      <protection/>
    </xf>
    <xf numFmtId="3" fontId="3" fillId="0" borderId="18" xfId="66" applyNumberFormat="1" applyFont="1" applyFill="1" applyBorder="1" applyAlignment="1">
      <alignment horizontal="right" vertical="center"/>
      <protection/>
    </xf>
    <xf numFmtId="0" fontId="3" fillId="0" borderId="23" xfId="66" applyFont="1" applyFill="1" applyBorder="1" applyAlignment="1">
      <alignment horizontal="left"/>
      <protection/>
    </xf>
    <xf numFmtId="3" fontId="3" fillId="0" borderId="23" xfId="66" applyNumberFormat="1" applyFont="1" applyFill="1" applyBorder="1" applyAlignment="1">
      <alignment horizontal="right" vertical="center"/>
      <protection/>
    </xf>
    <xf numFmtId="3" fontId="3" fillId="0" borderId="30" xfId="66" applyNumberFormat="1" applyFont="1" applyFill="1" applyBorder="1" applyAlignment="1">
      <alignment horizontal="right" vertical="center"/>
      <protection/>
    </xf>
    <xf numFmtId="0" fontId="3" fillId="0" borderId="10" xfId="66" applyFont="1" applyFill="1" applyBorder="1" applyAlignment="1">
      <alignment horizontal="left" indent="4"/>
      <protection/>
    </xf>
    <xf numFmtId="0" fontId="3" fillId="0" borderId="10" xfId="66" applyFont="1" applyFill="1" applyBorder="1" applyAlignment="1">
      <alignment horizontal="left"/>
      <protection/>
    </xf>
    <xf numFmtId="3" fontId="3" fillId="0" borderId="22" xfId="66" applyNumberFormat="1" applyFont="1" applyFill="1" applyBorder="1" applyAlignment="1">
      <alignment horizontal="right" vertical="center"/>
      <protection/>
    </xf>
    <xf numFmtId="3" fontId="3" fillId="0" borderId="0" xfId="64" applyNumberFormat="1" applyFont="1" applyAlignment="1">
      <alignment horizontal="center"/>
      <protection/>
    </xf>
    <xf numFmtId="3" fontId="14" fillId="0" borderId="0" xfId="64" applyNumberFormat="1" applyFont="1" applyAlignment="1">
      <alignment horizontal="center"/>
      <protection/>
    </xf>
    <xf numFmtId="0" fontId="3" fillId="0" borderId="80" xfId="66" applyFont="1" applyBorder="1" applyAlignment="1">
      <alignment horizontal="center"/>
      <protection/>
    </xf>
    <xf numFmtId="177" fontId="3" fillId="0" borderId="0" xfId="64" applyNumberFormat="1" applyFont="1">
      <alignment/>
      <protection/>
    </xf>
    <xf numFmtId="49" fontId="3" fillId="32" borderId="0" xfId="64" applyNumberFormat="1" applyFont="1" applyFill="1" applyBorder="1" applyAlignment="1">
      <alignment horizontal="center" vertical="center"/>
      <protection/>
    </xf>
    <xf numFmtId="0" fontId="3" fillId="32" borderId="0" xfId="66" applyFont="1" applyFill="1" applyBorder="1" applyAlignment="1">
      <alignment horizontal="center"/>
      <protection/>
    </xf>
    <xf numFmtId="3" fontId="14" fillId="32" borderId="0" xfId="66" applyNumberFormat="1" applyFont="1" applyFill="1" applyBorder="1" applyAlignment="1">
      <alignment horizontal="right" vertical="center"/>
      <protection/>
    </xf>
    <xf numFmtId="3" fontId="14" fillId="0" borderId="0" xfId="66" applyNumberFormat="1" applyFont="1" applyFill="1" applyBorder="1" applyAlignment="1">
      <alignment horizontal="right" vertical="center"/>
      <protection/>
    </xf>
    <xf numFmtId="49" fontId="3" fillId="0" borderId="0" xfId="64" applyNumberFormat="1" applyFont="1" applyBorder="1" applyAlignment="1">
      <alignment horizontal="center" vertical="center"/>
      <protection/>
    </xf>
    <xf numFmtId="3" fontId="14" fillId="33" borderId="0" xfId="66" applyNumberFormat="1" applyFont="1" applyFill="1" applyBorder="1" applyAlignment="1">
      <alignment horizontal="right" vertical="center"/>
      <protection/>
    </xf>
    <xf numFmtId="0" fontId="3" fillId="32" borderId="4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/>
      <protection/>
    </xf>
    <xf numFmtId="10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" xfId="0" applyNumberFormat="1" applyFont="1" applyFill="1" applyBorder="1" applyAlignment="1" applyProtection="1">
      <alignment horizontal="right" vertical="center" wrapText="1"/>
      <protection/>
    </xf>
    <xf numFmtId="10" fontId="3" fillId="33" borderId="12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8" xfId="0" applyNumberFormat="1" applyFont="1" applyFill="1" applyBorder="1" applyAlignment="1" applyProtection="1">
      <alignment horizontal="right" vertical="center" wrapText="1"/>
      <protection/>
    </xf>
    <xf numFmtId="10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1" xfId="0" applyNumberFormat="1" applyFont="1" applyFill="1" applyBorder="1" applyAlignment="1" applyProtection="1">
      <alignment horizontal="right" vertical="center" wrapText="1"/>
      <protection/>
    </xf>
    <xf numFmtId="10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9" xfId="0" applyFont="1" applyFill="1" applyBorder="1" applyAlignment="1">
      <alignment horizontal="center" vertical="center" wrapText="1"/>
    </xf>
    <xf numFmtId="3" fontId="53" fillId="33" borderId="30" xfId="74" applyNumberFormat="1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>
      <alignment horizontal="center" vertical="center"/>
    </xf>
    <xf numFmtId="172" fontId="3" fillId="0" borderId="11" xfId="74" applyNumberFormat="1" applyFont="1" applyFill="1" applyBorder="1" applyAlignment="1" applyProtection="1">
      <alignment horizontal="left" vertical="center" wrapText="1"/>
      <protection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32" borderId="11" xfId="0" applyFont="1" applyFill="1" applyBorder="1" applyAlignment="1" applyProtection="1">
      <alignment vertical="center"/>
      <protection/>
    </xf>
    <xf numFmtId="16" fontId="3" fillId="32" borderId="46" xfId="0" applyNumberFormat="1" applyFont="1" applyFill="1" applyBorder="1" applyAlignment="1">
      <alignment horizontal="center"/>
    </xf>
    <xf numFmtId="0" fontId="3" fillId="32" borderId="11" xfId="0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/>
      <protection locked="0"/>
    </xf>
    <xf numFmtId="3" fontId="3" fillId="33" borderId="1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/>
      <protection locked="0"/>
    </xf>
    <xf numFmtId="9" fontId="3" fillId="33" borderId="10" xfId="0" applyNumberFormat="1" applyFont="1" applyFill="1" applyBorder="1" applyAlignment="1" applyProtection="1">
      <alignment horizontal="right"/>
      <protection locked="0"/>
    </xf>
    <xf numFmtId="9" fontId="3" fillId="33" borderId="11" xfId="0" applyNumberFormat="1" applyFont="1" applyFill="1" applyBorder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vertical="center"/>
      <protection/>
    </xf>
    <xf numFmtId="10" fontId="3" fillId="33" borderId="33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8" xfId="0" applyNumberFormat="1" applyFont="1" applyFill="1" applyBorder="1" applyAlignment="1" applyProtection="1">
      <alignment/>
      <protection locked="0"/>
    </xf>
    <xf numFmtId="10" fontId="3" fillId="33" borderId="10" xfId="0" applyNumberFormat="1" applyFont="1" applyFill="1" applyBorder="1" applyAlignment="1" applyProtection="1">
      <alignment/>
      <protection locked="0"/>
    </xf>
    <xf numFmtId="10" fontId="3" fillId="33" borderId="12" xfId="0" applyNumberFormat="1" applyFont="1" applyFill="1" applyBorder="1" applyAlignment="1" applyProtection="1">
      <alignment/>
      <protection locked="0"/>
    </xf>
    <xf numFmtId="10" fontId="3" fillId="33" borderId="33" xfId="0" applyNumberFormat="1" applyFont="1" applyFill="1" applyBorder="1" applyAlignment="1" applyProtection="1">
      <alignment/>
      <protection locked="0"/>
    </xf>
    <xf numFmtId="10" fontId="3" fillId="0" borderId="18" xfId="0" applyNumberFormat="1" applyFont="1" applyFill="1" applyBorder="1" applyAlignment="1" applyProtection="1">
      <alignment/>
      <protection/>
    </xf>
    <xf numFmtId="10" fontId="3" fillId="33" borderId="11" xfId="0" applyNumberFormat="1" applyFont="1" applyFill="1" applyBorder="1" applyAlignment="1" applyProtection="1">
      <alignment/>
      <protection locked="0"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>
      <alignment horizontal="right"/>
    </xf>
    <xf numFmtId="49" fontId="3" fillId="32" borderId="57" xfId="64" applyNumberFormat="1" applyFont="1" applyFill="1" applyBorder="1" applyAlignment="1">
      <alignment horizontal="center" vertical="center" wrapText="1"/>
      <protection/>
    </xf>
    <xf numFmtId="0" fontId="3" fillId="32" borderId="83" xfId="66" applyFont="1" applyFill="1" applyBorder="1">
      <alignment/>
      <protection/>
    </xf>
    <xf numFmtId="3" fontId="3" fillId="33" borderId="53" xfId="66" applyNumberFormat="1" applyFont="1" applyFill="1" applyBorder="1" applyAlignment="1">
      <alignment horizontal="right" vertical="center"/>
      <protection/>
    </xf>
    <xf numFmtId="3" fontId="3" fillId="32" borderId="62" xfId="66" applyNumberFormat="1" applyFont="1" applyFill="1" applyBorder="1" applyAlignment="1">
      <alignment horizontal="right" vertical="center"/>
      <protection/>
    </xf>
    <xf numFmtId="49" fontId="3" fillId="33" borderId="84" xfId="75" applyNumberFormat="1" applyFont="1" applyFill="1" applyBorder="1" applyAlignment="1" applyProtection="1">
      <alignment horizontal="center" vertical="center"/>
      <protection locked="0"/>
    </xf>
    <xf numFmtId="49" fontId="3" fillId="32" borderId="24" xfId="64" applyNumberFormat="1" applyFont="1" applyFill="1" applyBorder="1" applyAlignment="1">
      <alignment horizontal="center" vertical="center" wrapText="1"/>
      <protection/>
    </xf>
    <xf numFmtId="0" fontId="3" fillId="32" borderId="76" xfId="64" applyFont="1" applyFill="1" applyBorder="1">
      <alignment/>
      <protection/>
    </xf>
    <xf numFmtId="0" fontId="3" fillId="32" borderId="11" xfId="66" applyFont="1" applyFill="1" applyBorder="1" applyAlignment="1">
      <alignment horizontal="center"/>
      <protection/>
    </xf>
    <xf numFmtId="3" fontId="3" fillId="32" borderId="11" xfId="66" applyNumberFormat="1" applyFont="1" applyFill="1" applyBorder="1" applyAlignment="1">
      <alignment horizontal="right" vertical="center"/>
      <protection/>
    </xf>
    <xf numFmtId="3" fontId="3" fillId="32" borderId="41" xfId="66" applyNumberFormat="1" applyFont="1" applyFill="1" applyBorder="1" applyAlignment="1">
      <alignment horizontal="right" vertical="center"/>
      <protection/>
    </xf>
    <xf numFmtId="3" fontId="3" fillId="0" borderId="53" xfId="66" applyNumberFormat="1" applyFont="1" applyFill="1" applyBorder="1" applyAlignment="1">
      <alignment horizontal="right" vertical="center"/>
      <protection/>
    </xf>
    <xf numFmtId="172" fontId="3" fillId="32" borderId="18" xfId="74" applyNumberFormat="1" applyFont="1" applyFill="1" applyBorder="1" applyAlignment="1" applyProtection="1">
      <alignment horizontal="left" vertical="center" wrapText="1"/>
      <protection/>
    </xf>
    <xf numFmtId="3" fontId="3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84" xfId="0" applyNumberFormat="1" applyFont="1" applyFill="1" applyBorder="1" applyAlignment="1" applyProtection="1">
      <alignment vertical="center"/>
      <protection locked="0"/>
    </xf>
    <xf numFmtId="172" fontId="3" fillId="0" borderId="0" xfId="74" applyNumberFormat="1" applyFont="1" applyFill="1" applyBorder="1" applyAlignment="1" applyProtection="1">
      <alignment vertical="center"/>
      <protection/>
    </xf>
    <xf numFmtId="0" fontId="54" fillId="32" borderId="76" xfId="0" applyFont="1" applyFill="1" applyBorder="1" applyAlignment="1">
      <alignment horizontal="center" vertical="center"/>
    </xf>
    <xf numFmtId="0" fontId="54" fillId="32" borderId="74" xfId="0" applyFont="1" applyFill="1" applyBorder="1" applyAlignment="1">
      <alignment horizontal="center" vertical="center"/>
    </xf>
    <xf numFmtId="0" fontId="54" fillId="32" borderId="75" xfId="0" applyFont="1" applyFill="1" applyBorder="1" applyAlignment="1">
      <alignment horizontal="center" vertical="center"/>
    </xf>
    <xf numFmtId="0" fontId="54" fillId="32" borderId="78" xfId="0" applyFont="1" applyFill="1" applyBorder="1" applyAlignment="1">
      <alignment horizontal="center" vertical="center"/>
    </xf>
    <xf numFmtId="0" fontId="54" fillId="32" borderId="74" xfId="0" applyFont="1" applyFill="1" applyBorder="1" applyAlignment="1">
      <alignment horizontal="center" vertical="center" wrapText="1"/>
    </xf>
    <xf numFmtId="0" fontId="54" fillId="32" borderId="75" xfId="0" applyFont="1" applyFill="1" applyBorder="1" applyAlignment="1">
      <alignment horizontal="center" vertical="center" wrapText="1"/>
    </xf>
    <xf numFmtId="49" fontId="3" fillId="32" borderId="85" xfId="0" applyNumberFormat="1" applyFont="1" applyFill="1" applyBorder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8" fillId="0" borderId="0" xfId="60" applyFont="1">
      <alignment/>
      <protection/>
    </xf>
    <xf numFmtId="49" fontId="3" fillId="0" borderId="0" xfId="60" applyNumberFormat="1" applyFont="1" applyFill="1" applyAlignment="1">
      <alignment horizontal="left" vertical="center"/>
      <protection/>
    </xf>
    <xf numFmtId="2" fontId="3" fillId="0" borderId="0" xfId="60" applyNumberFormat="1" applyFont="1" applyFill="1" applyAlignment="1">
      <alignment horizontal="left" vertical="center"/>
      <protection/>
    </xf>
    <xf numFmtId="0" fontId="3" fillId="0" borderId="0" xfId="60" applyFont="1" applyFill="1" applyAlignment="1">
      <alignment vertical="center"/>
      <protection/>
    </xf>
    <xf numFmtId="49" fontId="3" fillId="0" borderId="0" xfId="60" applyNumberFormat="1" applyFont="1" applyFill="1" applyAlignment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40" xfId="60" applyFont="1" applyFill="1" applyBorder="1" applyAlignment="1">
      <alignment horizontal="right" vertical="center"/>
      <protection/>
    </xf>
    <xf numFmtId="0" fontId="8" fillId="0" borderId="0" xfId="60" applyFont="1" applyAlignment="1">
      <alignment horizontal="center" wrapText="1"/>
      <protection/>
    </xf>
    <xf numFmtId="0" fontId="0" fillId="0" borderId="0" xfId="60" applyBorder="1">
      <alignment/>
      <protection/>
    </xf>
    <xf numFmtId="0" fontId="3" fillId="32" borderId="26" xfId="60" applyFont="1" applyFill="1" applyBorder="1" applyAlignment="1">
      <alignment horizontal="center" vertical="center" wrapText="1"/>
      <protection/>
    </xf>
    <xf numFmtId="172" fontId="3" fillId="32" borderId="82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60">
      <alignment/>
      <protection/>
    </xf>
    <xf numFmtId="172" fontId="3" fillId="32" borderId="21" xfId="74" applyNumberFormat="1" applyFont="1" applyFill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>
      <alignment horizontal="right" vertical="center"/>
      <protection/>
    </xf>
    <xf numFmtId="49" fontId="3" fillId="32" borderId="0" xfId="60" applyNumberFormat="1" applyFont="1" applyFill="1" applyAlignment="1">
      <alignment horizontal="center" vertical="center"/>
      <protection/>
    </xf>
    <xf numFmtId="0" fontId="3" fillId="32" borderId="0" xfId="60" applyFont="1" applyFill="1" applyBorder="1" applyAlignment="1">
      <alignment vertical="center"/>
      <protection/>
    </xf>
    <xf numFmtId="173" fontId="3" fillId="32" borderId="86" xfId="75" applyFont="1" applyFill="1" applyBorder="1" applyAlignment="1">
      <alignment vertical="center" wrapText="1"/>
      <protection/>
    </xf>
    <xf numFmtId="49" fontId="8" fillId="0" borderId="0" xfId="60" applyNumberFormat="1" applyFont="1">
      <alignment/>
      <protection/>
    </xf>
    <xf numFmtId="49" fontId="0" fillId="0" borderId="0" xfId="60" applyNumberFormat="1" applyAlignment="1">
      <alignment horizontal="center" vertical="center"/>
      <protection/>
    </xf>
    <xf numFmtId="3" fontId="0" fillId="0" borderId="0" xfId="60" applyNumberFormat="1">
      <alignment/>
      <protection/>
    </xf>
    <xf numFmtId="49" fontId="0" fillId="0" borderId="81" xfId="60" applyNumberFormat="1" applyBorder="1" applyAlignment="1">
      <alignment horizontal="center" vertical="center"/>
      <protection/>
    </xf>
    <xf numFmtId="3" fontId="0" fillId="0" borderId="65" xfId="60" applyNumberFormat="1" applyBorder="1">
      <alignment/>
      <protection/>
    </xf>
    <xf numFmtId="0" fontId="3" fillId="0" borderId="29" xfId="66" applyFont="1" applyFill="1" applyBorder="1" applyAlignment="1">
      <alignment horizontal="center"/>
      <protection/>
    </xf>
    <xf numFmtId="0" fontId="3" fillId="0" borderId="82" xfId="66" applyFont="1" applyFill="1" applyBorder="1" applyAlignment="1">
      <alignment horizontal="center"/>
      <protection/>
    </xf>
    <xf numFmtId="49" fontId="0" fillId="0" borderId="87" xfId="60" applyNumberFormat="1" applyFont="1" applyBorder="1" applyAlignment="1">
      <alignment horizontal="center" vertical="center"/>
      <protection/>
    </xf>
    <xf numFmtId="14" fontId="3" fillId="0" borderId="48" xfId="64" applyNumberFormat="1" applyFont="1" applyFill="1" applyBorder="1" applyAlignment="1">
      <alignment horizontal="center" vertical="center"/>
      <protection/>
    </xf>
    <xf numFmtId="3" fontId="3" fillId="0" borderId="27" xfId="66" applyNumberFormat="1" applyFont="1" applyBorder="1">
      <alignment/>
      <protection/>
    </xf>
    <xf numFmtId="0" fontId="3" fillId="33" borderId="10" xfId="66" applyFont="1" applyFill="1" applyBorder="1" applyAlignment="1">
      <alignment horizontal="center"/>
      <protection/>
    </xf>
    <xf numFmtId="0" fontId="3" fillId="33" borderId="12" xfId="66" applyFont="1" applyFill="1" applyBorder="1" applyAlignment="1">
      <alignment horizontal="center"/>
      <protection/>
    </xf>
    <xf numFmtId="0" fontId="3" fillId="33" borderId="53" xfId="66" applyFont="1" applyFill="1" applyBorder="1" applyAlignment="1">
      <alignment horizontal="center"/>
      <protection/>
    </xf>
    <xf numFmtId="173" fontId="3" fillId="32" borderId="0" xfId="75" applyFont="1" applyFill="1" applyBorder="1" applyAlignment="1">
      <alignment vertical="center" wrapText="1"/>
      <protection/>
    </xf>
    <xf numFmtId="49" fontId="0" fillId="0" borderId="88" xfId="60" applyNumberFormat="1" applyBorder="1" applyAlignment="1">
      <alignment horizontal="center" vertical="center"/>
      <protection/>
    </xf>
    <xf numFmtId="3" fontId="0" fillId="0" borderId="89" xfId="60" applyNumberFormat="1" applyBorder="1">
      <alignment/>
      <protection/>
    </xf>
    <xf numFmtId="0" fontId="3" fillId="0" borderId="48" xfId="66" applyFont="1" applyFill="1" applyBorder="1" applyAlignment="1">
      <alignment horizontal="center"/>
      <protection/>
    </xf>
    <xf numFmtId="0" fontId="3" fillId="0" borderId="79" xfId="66" applyFont="1" applyFill="1" applyBorder="1" applyAlignment="1">
      <alignment horizontal="center"/>
      <protection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3" fontId="3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wrapText="1"/>
      <protection/>
    </xf>
    <xf numFmtId="3" fontId="3" fillId="36" borderId="10" xfId="0" applyNumberFormat="1" applyFont="1" applyFill="1" applyBorder="1" applyAlignment="1" applyProtection="1">
      <alignment horizontal="right" vertical="center" wrapText="1"/>
      <protection locked="0"/>
    </xf>
    <xf numFmtId="10" fontId="3" fillId="36" borderId="10" xfId="0" applyNumberFormat="1" applyFont="1" applyFill="1" applyBorder="1" applyAlignment="1" applyProtection="1">
      <alignment horizontal="right" vertical="center" wrapText="1"/>
      <protection locked="0"/>
    </xf>
    <xf numFmtId="10" fontId="3" fillId="36" borderId="11" xfId="0" applyNumberFormat="1" applyFont="1" applyFill="1" applyBorder="1" applyAlignment="1" applyProtection="1">
      <alignment horizontal="right" vertical="center" wrapText="1"/>
      <protection locked="0"/>
    </xf>
    <xf numFmtId="172" fontId="55" fillId="32" borderId="11" xfId="74" applyNumberFormat="1" applyFont="1" applyFill="1" applyBorder="1" applyAlignment="1" applyProtection="1">
      <alignment horizontal="left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left" vertical="center" wrapText="1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50" xfId="65" applyFont="1" applyBorder="1" applyAlignment="1">
      <alignment horizontal="center" vertical="center" wrapText="1"/>
      <protection/>
    </xf>
    <xf numFmtId="0" fontId="3" fillId="0" borderId="76" xfId="65" applyFont="1" applyBorder="1" applyAlignment="1">
      <alignment horizontal="left" vertical="center" wrapText="1"/>
      <protection/>
    </xf>
    <xf numFmtId="0" fontId="3" fillId="0" borderId="41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51" xfId="65" applyFont="1" applyBorder="1" applyAlignment="1">
      <alignment horizontal="center" vertical="center" wrapText="1"/>
      <protection/>
    </xf>
    <xf numFmtId="0" fontId="3" fillId="0" borderId="74" xfId="65" applyFont="1" applyBorder="1" applyAlignment="1">
      <alignment horizontal="left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75" xfId="65" applyFont="1" applyBorder="1" applyAlignment="1">
      <alignment horizontal="left" vertical="center" wrapText="1"/>
      <protection/>
    </xf>
    <xf numFmtId="49" fontId="3" fillId="0" borderId="13" xfId="65" applyNumberFormat="1" applyFont="1" applyBorder="1" applyAlignment="1">
      <alignment horizontal="center" vertical="center" wrapText="1"/>
      <protection/>
    </xf>
    <xf numFmtId="0" fontId="3" fillId="0" borderId="57" xfId="65" applyFont="1" applyBorder="1" applyAlignment="1">
      <alignment horizontal="center" vertical="center" wrapText="1"/>
      <protection/>
    </xf>
    <xf numFmtId="0" fontId="3" fillId="0" borderId="62" xfId="65" applyFont="1" applyBorder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90" xfId="65" applyFont="1" applyBorder="1" applyAlignment="1">
      <alignment horizontal="center" vertical="center" wrapText="1"/>
      <protection/>
    </xf>
    <xf numFmtId="0" fontId="3" fillId="0" borderId="83" xfId="65" applyFont="1" applyBorder="1" applyAlignment="1">
      <alignment vertical="center" wrapText="1"/>
      <protection/>
    </xf>
    <xf numFmtId="0" fontId="3" fillId="0" borderId="91" xfId="65" applyFont="1" applyBorder="1" applyAlignment="1">
      <alignment horizontal="center" vertical="center" wrapText="1"/>
      <protection/>
    </xf>
    <xf numFmtId="0" fontId="3" fillId="35" borderId="0" xfId="60" applyNumberFormat="1" applyFont="1" applyFill="1" applyBorder="1" applyAlignment="1">
      <alignment horizontal="left"/>
      <protection/>
    </xf>
    <xf numFmtId="49" fontId="3" fillId="36" borderId="0" xfId="0" applyNumberFormat="1" applyFont="1" applyFill="1" applyAlignment="1">
      <alignment/>
    </xf>
    <xf numFmtId="10" fontId="3" fillId="0" borderId="37" xfId="0" applyNumberFormat="1" applyFont="1" applyFill="1" applyBorder="1" applyAlignment="1">
      <alignment vertical="center"/>
    </xf>
    <xf numFmtId="49" fontId="3" fillId="0" borderId="47" xfId="0" applyNumberFormat="1" applyFont="1" applyBorder="1" applyAlignment="1" applyProtection="1">
      <alignment horizontal="center" vertical="center"/>
      <protection/>
    </xf>
    <xf numFmtId="3" fontId="3" fillId="0" borderId="48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vertical="center" wrapText="1"/>
      <protection/>
    </xf>
    <xf numFmtId="10" fontId="3" fillId="0" borderId="48" xfId="0" applyNumberFormat="1" applyFont="1" applyFill="1" applyBorder="1" applyAlignment="1" applyProtection="1">
      <alignment horizontal="right" vertical="center" wrapText="1"/>
      <protection/>
    </xf>
    <xf numFmtId="9" fontId="3" fillId="0" borderId="79" xfId="0" applyNumberFormat="1" applyFont="1" applyFill="1" applyBorder="1" applyAlignment="1" applyProtection="1">
      <alignment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3" fillId="32" borderId="35" xfId="0" applyFont="1" applyFill="1" applyBorder="1" applyAlignment="1">
      <alignment horizontal="center"/>
    </xf>
    <xf numFmtId="0" fontId="3" fillId="32" borderId="33" xfId="0" applyFont="1" applyFill="1" applyBorder="1" applyAlignment="1">
      <alignment/>
    </xf>
    <xf numFmtId="0" fontId="3" fillId="32" borderId="33" xfId="0" applyFont="1" applyFill="1" applyBorder="1" applyAlignment="1">
      <alignment horizontal="center"/>
    </xf>
    <xf numFmtId="0" fontId="55" fillId="32" borderId="15" xfId="64" applyFont="1" applyFill="1" applyBorder="1" applyAlignment="1">
      <alignment vertical="center"/>
      <protection/>
    </xf>
    <xf numFmtId="0" fontId="3" fillId="32" borderId="92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3" fontId="53" fillId="0" borderId="93" xfId="0" applyNumberFormat="1" applyFont="1" applyFill="1" applyBorder="1" applyAlignment="1">
      <alignment horizontal="right" vertical="center"/>
    </xf>
    <xf numFmtId="3" fontId="53" fillId="0" borderId="69" xfId="0" applyNumberFormat="1" applyFont="1" applyFill="1" applyBorder="1" applyAlignment="1">
      <alignment horizontal="right" vertical="center"/>
    </xf>
    <xf numFmtId="3" fontId="53" fillId="0" borderId="94" xfId="0" applyNumberFormat="1" applyFont="1" applyFill="1" applyBorder="1" applyAlignment="1">
      <alignment horizontal="right" vertical="center"/>
    </xf>
    <xf numFmtId="3" fontId="53" fillId="0" borderId="90" xfId="0" applyNumberFormat="1" applyFont="1" applyFill="1" applyBorder="1" applyAlignment="1">
      <alignment horizontal="right" vertical="center"/>
    </xf>
    <xf numFmtId="10" fontId="53" fillId="0" borderId="10" xfId="64" applyNumberFormat="1" applyFont="1" applyFill="1" applyBorder="1" applyAlignment="1">
      <alignment horizontal="right" vertical="center"/>
      <protection/>
    </xf>
    <xf numFmtId="3" fontId="53" fillId="0" borderId="93" xfId="64" applyNumberFormat="1" applyFont="1" applyFill="1" applyBorder="1" applyAlignment="1">
      <alignment horizontal="right" vertical="center"/>
      <protection/>
    </xf>
    <xf numFmtId="0" fontId="55" fillId="32" borderId="0" xfId="64" applyFont="1" applyFill="1" applyAlignment="1">
      <alignment horizontal="left" vertical="center"/>
      <protection/>
    </xf>
    <xf numFmtId="0" fontId="55" fillId="0" borderId="0" xfId="64" applyFont="1" applyAlignment="1">
      <alignment horizontal="left"/>
      <protection/>
    </xf>
    <xf numFmtId="172" fontId="3" fillId="32" borderId="0" xfId="74" applyNumberFormat="1" applyFont="1" applyFill="1" applyBorder="1" applyAlignment="1" applyProtection="1">
      <alignment vertical="center" wrapText="1"/>
      <protection/>
    </xf>
    <xf numFmtId="3" fontId="11" fillId="0" borderId="0" xfId="64" applyNumberFormat="1" applyFont="1" applyBorder="1">
      <alignment/>
      <protection/>
    </xf>
    <xf numFmtId="3" fontId="55" fillId="37" borderId="33" xfId="64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0" fillId="0" borderId="95" xfId="0" applyBorder="1" applyAlignment="1">
      <alignment/>
    </xf>
    <xf numFmtId="0" fontId="54" fillId="32" borderId="82" xfId="0" applyFont="1" applyFill="1" applyBorder="1" applyAlignment="1">
      <alignment horizontal="center" vertical="center"/>
    </xf>
    <xf numFmtId="0" fontId="54" fillId="36" borderId="56" xfId="0" applyFont="1" applyFill="1" applyBorder="1" applyAlignment="1">
      <alignment horizontal="center" vertical="center"/>
    </xf>
    <xf numFmtId="10" fontId="3" fillId="33" borderId="30" xfId="0" applyNumberFormat="1" applyFont="1" applyFill="1" applyBorder="1" applyAlignment="1" applyProtection="1">
      <alignment vertical="center"/>
      <protection locked="0"/>
    </xf>
    <xf numFmtId="10" fontId="3" fillId="35" borderId="22" xfId="0" applyNumberFormat="1" applyFont="1" applyFill="1" applyBorder="1" applyAlignment="1" applyProtection="1">
      <alignment horizontal="right" vertical="center"/>
      <protection/>
    </xf>
    <xf numFmtId="10" fontId="3" fillId="0" borderId="22" xfId="0" applyNumberFormat="1" applyFont="1" applyFill="1" applyBorder="1" applyAlignment="1" applyProtection="1">
      <alignment vertical="center"/>
      <protection/>
    </xf>
    <xf numFmtId="10" fontId="3" fillId="0" borderId="55" xfId="0" applyNumberFormat="1" applyFont="1" applyFill="1" applyBorder="1" applyAlignment="1" applyProtection="1">
      <alignment vertical="center"/>
      <protection/>
    </xf>
    <xf numFmtId="10" fontId="3" fillId="32" borderId="16" xfId="0" applyNumberFormat="1" applyFont="1" applyFill="1" applyBorder="1" applyAlignment="1" applyProtection="1">
      <alignment horizontal="right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3" fontId="55" fillId="35" borderId="85" xfId="0" applyNumberFormat="1" applyFont="1" applyFill="1" applyBorder="1" applyAlignment="1" applyProtection="1">
      <alignment/>
      <protection/>
    </xf>
    <xf numFmtId="3" fontId="55" fillId="35" borderId="15" xfId="0" applyNumberFormat="1" applyFont="1" applyFill="1" applyBorder="1" applyAlignment="1" applyProtection="1">
      <alignment/>
      <protection/>
    </xf>
    <xf numFmtId="3" fontId="55" fillId="0" borderId="96" xfId="0" applyNumberFormat="1" applyFont="1" applyBorder="1" applyAlignment="1" applyProtection="1">
      <alignment/>
      <protection/>
    </xf>
    <xf numFmtId="172" fontId="3" fillId="0" borderId="0" xfId="74" applyNumberFormat="1" applyFont="1" applyFill="1" applyBorder="1" applyAlignment="1" applyProtection="1">
      <alignment/>
      <protection/>
    </xf>
    <xf numFmtId="1" fontId="3" fillId="0" borderId="82" xfId="0" applyNumberFormat="1" applyFont="1" applyBorder="1" applyAlignment="1">
      <alignment horizontal="center" vertical="center" wrapText="1"/>
    </xf>
    <xf numFmtId="0" fontId="3" fillId="32" borderId="0" xfId="67" applyFont="1" applyFill="1" applyAlignment="1">
      <alignment vertical="center"/>
      <protection/>
    </xf>
    <xf numFmtId="0" fontId="5" fillId="32" borderId="0" xfId="67" applyFont="1" applyFill="1" applyAlignment="1">
      <alignment vertical="center"/>
      <protection/>
    </xf>
    <xf numFmtId="0" fontId="3" fillId="32" borderId="0" xfId="67" applyFont="1" applyFill="1" applyAlignment="1">
      <alignment horizontal="center" vertical="center"/>
      <protection/>
    </xf>
    <xf numFmtId="0" fontId="3" fillId="32" borderId="0" xfId="67" applyFont="1" applyFill="1" applyBorder="1" applyAlignment="1">
      <alignment horizontal="right" vertical="center"/>
      <protection/>
    </xf>
    <xf numFmtId="1" fontId="3" fillId="32" borderId="79" xfId="67" applyNumberFormat="1" applyFont="1" applyFill="1" applyBorder="1" applyAlignment="1">
      <alignment horizontal="center" vertical="center" wrapText="1"/>
      <protection/>
    </xf>
    <xf numFmtId="0" fontId="3" fillId="32" borderId="20" xfId="67" applyFont="1" applyFill="1" applyBorder="1" applyAlignment="1">
      <alignment horizontal="center" vertical="center" wrapText="1"/>
      <protection/>
    </xf>
    <xf numFmtId="0" fontId="3" fillId="32" borderId="23" xfId="67" applyFont="1" applyFill="1" applyBorder="1" applyAlignment="1">
      <alignment horizontal="left" vertical="center" wrapText="1"/>
      <protection/>
    </xf>
    <xf numFmtId="0" fontId="3" fillId="32" borderId="24" xfId="67" applyFont="1" applyFill="1" applyBorder="1" applyAlignment="1">
      <alignment horizontal="center" vertical="center"/>
      <protection/>
    </xf>
    <xf numFmtId="3" fontId="53" fillId="33" borderId="41" xfId="67" applyNumberFormat="1" applyFont="1" applyFill="1" applyBorder="1" applyAlignment="1">
      <alignment horizontal="right" vertical="center"/>
      <protection/>
    </xf>
    <xf numFmtId="0" fontId="3" fillId="32" borderId="13" xfId="67" applyFont="1" applyFill="1" applyBorder="1" applyAlignment="1">
      <alignment horizontal="center" vertical="center"/>
      <protection/>
    </xf>
    <xf numFmtId="3" fontId="53" fillId="33" borderId="22" xfId="67" applyNumberFormat="1" applyFont="1" applyFill="1" applyBorder="1" applyAlignment="1">
      <alignment horizontal="right" vertical="center"/>
      <protection/>
    </xf>
    <xf numFmtId="0" fontId="3" fillId="32" borderId="14" xfId="67" applyFont="1" applyFill="1" applyBorder="1" applyAlignment="1">
      <alignment horizontal="center" vertical="center"/>
      <protection/>
    </xf>
    <xf numFmtId="3" fontId="53" fillId="32" borderId="22" xfId="67" applyNumberFormat="1" applyFont="1" applyFill="1" applyBorder="1" applyAlignment="1">
      <alignment horizontal="right" vertical="center"/>
      <protection/>
    </xf>
    <xf numFmtId="0" fontId="3" fillId="32" borderId="10" xfId="67" applyFont="1" applyFill="1" applyBorder="1" applyAlignment="1">
      <alignment horizontal="left" vertical="center" wrapText="1"/>
      <protection/>
    </xf>
    <xf numFmtId="3" fontId="53" fillId="33" borderId="42" xfId="67" applyNumberFormat="1" applyFont="1" applyFill="1" applyBorder="1" applyAlignment="1">
      <alignment horizontal="right" vertical="center"/>
      <protection/>
    </xf>
    <xf numFmtId="3" fontId="53" fillId="32" borderId="42" xfId="67" applyNumberFormat="1" applyFont="1" applyFill="1" applyBorder="1" applyAlignment="1">
      <alignment horizontal="right" vertical="center"/>
      <protection/>
    </xf>
    <xf numFmtId="0" fontId="3" fillId="32" borderId="21" xfId="67" applyFont="1" applyFill="1" applyBorder="1" applyAlignment="1">
      <alignment horizontal="center" vertical="center"/>
      <protection/>
    </xf>
    <xf numFmtId="0" fontId="3" fillId="32" borderId="15" xfId="67" applyFont="1" applyFill="1" applyBorder="1" applyAlignment="1">
      <alignment vertical="center"/>
      <protection/>
    </xf>
    <xf numFmtId="3" fontId="53" fillId="32" borderId="16" xfId="67" applyNumberFormat="1" applyFont="1" applyFill="1" applyBorder="1" applyAlignment="1">
      <alignment horizontal="right" vertical="center"/>
      <protection/>
    </xf>
    <xf numFmtId="0" fontId="3" fillId="0" borderId="97" xfId="0" applyFont="1" applyBorder="1" applyAlignment="1">
      <alignment vertical="center"/>
    </xf>
    <xf numFmtId="3" fontId="53" fillId="0" borderId="30" xfId="0" applyNumberFormat="1" applyFont="1" applyFill="1" applyBorder="1" applyAlignment="1">
      <alignment horizontal="right" vertical="center"/>
    </xf>
    <xf numFmtId="3" fontId="53" fillId="0" borderId="41" xfId="0" applyNumberFormat="1" applyFont="1" applyFill="1" applyBorder="1" applyAlignment="1">
      <alignment horizontal="right" vertical="center"/>
    </xf>
    <xf numFmtId="3" fontId="53" fillId="0" borderId="22" xfId="0" applyNumberFormat="1" applyFont="1" applyFill="1" applyBorder="1" applyAlignment="1">
      <alignment horizontal="right" vertical="center"/>
    </xf>
    <xf numFmtId="10" fontId="53" fillId="0" borderId="22" xfId="64" applyNumberFormat="1" applyFont="1" applyFill="1" applyBorder="1" applyAlignment="1">
      <alignment horizontal="right" vertical="center"/>
      <protection/>
    </xf>
    <xf numFmtId="3" fontId="53" fillId="0" borderId="42" xfId="64" applyNumberFormat="1" applyFont="1" applyFill="1" applyBorder="1" applyAlignment="1">
      <alignment horizontal="right" vertical="center"/>
      <protection/>
    </xf>
    <xf numFmtId="3" fontId="53" fillId="0" borderId="42" xfId="0" applyNumberFormat="1" applyFont="1" applyFill="1" applyBorder="1" applyAlignment="1">
      <alignment horizontal="right" vertical="center"/>
    </xf>
    <xf numFmtId="3" fontId="3" fillId="32" borderId="36" xfId="64" applyNumberFormat="1" applyFont="1" applyFill="1" applyBorder="1" applyAlignment="1">
      <alignment horizontal="right" vertical="center"/>
      <protection/>
    </xf>
    <xf numFmtId="3" fontId="55" fillId="37" borderId="22" xfId="64" applyNumberFormat="1" applyFont="1" applyFill="1" applyBorder="1" applyAlignment="1">
      <alignment horizontal="right" vertical="center"/>
      <protection/>
    </xf>
    <xf numFmtId="0" fontId="3" fillId="0" borderId="53" xfId="65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3" fillId="32" borderId="29" xfId="66" applyFont="1" applyFill="1" applyBorder="1" applyAlignment="1">
      <alignment horizontal="center" vertical="center" wrapText="1"/>
      <protection/>
    </xf>
    <xf numFmtId="0" fontId="56" fillId="0" borderId="29" xfId="0" applyFont="1" applyBorder="1" applyAlignment="1">
      <alignment horizontal="center"/>
    </xf>
    <xf numFmtId="0" fontId="56" fillId="0" borderId="98" xfId="0" applyFont="1" applyBorder="1" applyAlignment="1">
      <alignment horizontal="center"/>
    </xf>
    <xf numFmtId="172" fontId="56" fillId="0" borderId="82" xfId="0" applyNumberFormat="1" applyFont="1" applyBorder="1" applyAlignment="1">
      <alignment horizontal="center"/>
    </xf>
    <xf numFmtId="0" fontId="56" fillId="0" borderId="20" xfId="0" applyFont="1" applyBorder="1" applyAlignment="1">
      <alignment/>
    </xf>
    <xf numFmtId="0" fontId="3" fillId="32" borderId="23" xfId="66" applyFont="1" applyFill="1" applyBorder="1" applyAlignment="1">
      <alignment horizontal="center"/>
      <protection/>
    </xf>
    <xf numFmtId="4" fontId="56" fillId="0" borderId="23" xfId="0" applyNumberFormat="1" applyFont="1" applyBorder="1" applyAlignment="1">
      <alignment/>
    </xf>
    <xf numFmtId="4" fontId="56" fillId="0" borderId="69" xfId="0" applyNumberFormat="1" applyFont="1" applyBorder="1" applyAlignment="1">
      <alignment/>
    </xf>
    <xf numFmtId="4" fontId="56" fillId="0" borderId="30" xfId="0" applyNumberFormat="1" applyFont="1" applyBorder="1" applyAlignment="1">
      <alignment/>
    </xf>
    <xf numFmtId="0" fontId="56" fillId="0" borderId="13" xfId="0" applyFont="1" applyBorder="1" applyAlignment="1">
      <alignment/>
    </xf>
    <xf numFmtId="0" fontId="55" fillId="32" borderId="10" xfId="66" applyFont="1" applyFill="1" applyBorder="1" applyAlignment="1">
      <alignment horizontal="center"/>
      <protection/>
    </xf>
    <xf numFmtId="4" fontId="56" fillId="0" borderId="10" xfId="0" applyNumberFormat="1" applyFont="1" applyBorder="1" applyAlignment="1">
      <alignment/>
    </xf>
    <xf numFmtId="4" fontId="56" fillId="0" borderId="90" xfId="0" applyNumberFormat="1" applyFont="1" applyBorder="1" applyAlignment="1">
      <alignment/>
    </xf>
    <xf numFmtId="4" fontId="56" fillId="0" borderId="22" xfId="0" applyNumberFormat="1" applyFont="1" applyBorder="1" applyAlignment="1">
      <alignment/>
    </xf>
    <xf numFmtId="0" fontId="56" fillId="0" borderId="14" xfId="0" applyFont="1" applyBorder="1" applyAlignment="1">
      <alignment/>
    </xf>
    <xf numFmtId="4" fontId="56" fillId="0" borderId="12" xfId="0" applyNumberFormat="1" applyFont="1" applyBorder="1" applyAlignment="1">
      <alignment/>
    </xf>
    <xf numFmtId="4" fontId="56" fillId="0" borderId="93" xfId="0" applyNumberFormat="1" applyFont="1" applyBorder="1" applyAlignment="1">
      <alignment/>
    </xf>
    <xf numFmtId="4" fontId="56" fillId="0" borderId="42" xfId="0" applyNumberFormat="1" applyFont="1" applyBorder="1" applyAlignment="1">
      <alignment/>
    </xf>
    <xf numFmtId="0" fontId="56" fillId="0" borderId="21" xfId="0" applyFont="1" applyBorder="1" applyAlignment="1">
      <alignment/>
    </xf>
    <xf numFmtId="0" fontId="3" fillId="32" borderId="15" xfId="66" applyFont="1" applyFill="1" applyBorder="1" applyAlignment="1">
      <alignment horizontal="center"/>
      <protection/>
    </xf>
    <xf numFmtId="4" fontId="56" fillId="0" borderId="15" xfId="0" applyNumberFormat="1" applyFont="1" applyBorder="1" applyAlignment="1">
      <alignment/>
    </xf>
    <xf numFmtId="4" fontId="56" fillId="0" borderId="99" xfId="0" applyNumberFormat="1" applyFont="1" applyBorder="1" applyAlignment="1">
      <alignment/>
    </xf>
    <xf numFmtId="4" fontId="56" fillId="0" borderId="16" xfId="0" applyNumberFormat="1" applyFont="1" applyBorder="1" applyAlignment="1">
      <alignment/>
    </xf>
    <xf numFmtId="0" fontId="3" fillId="0" borderId="75" xfId="66" applyFont="1" applyBorder="1">
      <alignment/>
      <protection/>
    </xf>
    <xf numFmtId="3" fontId="3" fillId="0" borderId="12" xfId="66" applyNumberFormat="1" applyFont="1" applyBorder="1">
      <alignment/>
      <protection/>
    </xf>
    <xf numFmtId="3" fontId="3" fillId="0" borderId="42" xfId="66" applyNumberFormat="1" applyFont="1" applyBorder="1">
      <alignment/>
      <protection/>
    </xf>
    <xf numFmtId="49" fontId="3" fillId="0" borderId="17" xfId="0" applyNumberFormat="1" applyFont="1" applyBorder="1" applyAlignment="1">
      <alignment horizontal="center" vertical="center"/>
    </xf>
    <xf numFmtId="3" fontId="3" fillId="0" borderId="18" xfId="66" applyNumberFormat="1" applyFont="1" applyBorder="1">
      <alignment/>
      <protection/>
    </xf>
    <xf numFmtId="3" fontId="3" fillId="0" borderId="23" xfId="66" applyNumberFormat="1" applyFont="1" applyFill="1" applyBorder="1">
      <alignment/>
      <protection/>
    </xf>
    <xf numFmtId="49" fontId="3" fillId="0" borderId="24" xfId="0" applyNumberFormat="1" applyFont="1" applyBorder="1" applyAlignment="1">
      <alignment horizontal="center" vertical="center" wrapText="1"/>
    </xf>
    <xf numFmtId="0" fontId="3" fillId="32" borderId="76" xfId="0" applyFont="1" applyFill="1" applyBorder="1" applyAlignment="1">
      <alignment/>
    </xf>
    <xf numFmtId="3" fontId="3" fillId="0" borderId="11" xfId="66" applyNumberFormat="1" applyFont="1" applyFill="1" applyBorder="1" applyAlignment="1">
      <alignment horizontal="right" vertical="center"/>
      <protection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3" fontId="3" fillId="0" borderId="11" xfId="66" applyNumberFormat="1" applyFont="1" applyFill="1" applyBorder="1">
      <alignment/>
      <protection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3" fillId="0" borderId="100" xfId="66" applyFont="1" applyBorder="1" applyAlignment="1">
      <alignment horizontal="center"/>
      <protection/>
    </xf>
    <xf numFmtId="0" fontId="3" fillId="0" borderId="48" xfId="66" applyFont="1" applyBorder="1" applyAlignment="1">
      <alignment horizontal="center"/>
      <protection/>
    </xf>
    <xf numFmtId="3" fontId="3" fillId="0" borderId="48" xfId="66" applyNumberFormat="1" applyFont="1" applyBorder="1" applyAlignment="1">
      <alignment horizontal="right" vertical="center"/>
      <protection/>
    </xf>
    <xf numFmtId="0" fontId="3" fillId="0" borderId="10" xfId="66" applyFont="1" applyBorder="1" applyAlignment="1">
      <alignment horizontal="left"/>
      <protection/>
    </xf>
    <xf numFmtId="0" fontId="3" fillId="0" borderId="76" xfId="66" applyFont="1" applyBorder="1" applyAlignment="1">
      <alignment horizontal="center"/>
      <protection/>
    </xf>
    <xf numFmtId="0" fontId="3" fillId="0" borderId="28" xfId="66" applyFont="1" applyBorder="1" applyAlignment="1">
      <alignment horizontal="center"/>
      <protection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66" applyFont="1" applyFill="1" applyBorder="1" applyAlignment="1">
      <alignment horizontal="left" indent="4"/>
      <protection/>
    </xf>
    <xf numFmtId="49" fontId="3" fillId="0" borderId="34" xfId="0" applyNumberFormat="1" applyFont="1" applyBorder="1" applyAlignment="1">
      <alignment horizontal="center" vertical="center"/>
    </xf>
    <xf numFmtId="0" fontId="3" fillId="0" borderId="35" xfId="66" applyFont="1" applyBorder="1" applyAlignment="1">
      <alignment horizontal="center"/>
      <protection/>
    </xf>
    <xf numFmtId="3" fontId="3" fillId="0" borderId="35" xfId="66" applyNumberFormat="1" applyFont="1" applyBorder="1" applyAlignment="1">
      <alignment horizontal="right" vertical="center"/>
      <protection/>
    </xf>
    <xf numFmtId="3" fontId="3" fillId="0" borderId="36" xfId="66" applyNumberFormat="1" applyFont="1" applyBorder="1" applyAlignment="1">
      <alignment horizontal="right" vertical="center"/>
      <protection/>
    </xf>
    <xf numFmtId="0" fontId="3" fillId="0" borderId="18" xfId="66" applyFont="1" applyBorder="1">
      <alignment/>
      <protection/>
    </xf>
    <xf numFmtId="14" fontId="17" fillId="0" borderId="48" xfId="64" applyNumberFormat="1" applyFont="1" applyFill="1" applyBorder="1" applyAlignment="1">
      <alignment horizontal="center" vertical="center"/>
      <protection/>
    </xf>
    <xf numFmtId="3" fontId="3" fillId="0" borderId="33" xfId="66" applyNumberFormat="1" applyFont="1" applyFill="1" applyBorder="1" applyAlignment="1">
      <alignment horizontal="right" vertical="center"/>
      <protection/>
    </xf>
    <xf numFmtId="3" fontId="3" fillId="0" borderId="48" xfId="66" applyNumberFormat="1" applyFont="1" applyFill="1" applyBorder="1" applyAlignment="1">
      <alignment horizontal="right" vertical="center"/>
      <protection/>
    </xf>
    <xf numFmtId="3" fontId="3" fillId="0" borderId="35" xfId="66" applyNumberFormat="1" applyFont="1" applyFill="1" applyBorder="1" applyAlignment="1">
      <alignment horizontal="right" vertical="center"/>
      <protection/>
    </xf>
    <xf numFmtId="3" fontId="3" fillId="0" borderId="12" xfId="66" applyNumberFormat="1" applyFont="1" applyFill="1" applyBorder="1">
      <alignment/>
      <protection/>
    </xf>
    <xf numFmtId="3" fontId="3" fillId="0" borderId="18" xfId="66" applyNumberFormat="1" applyFont="1" applyFill="1" applyBorder="1">
      <alignment/>
      <protection/>
    </xf>
    <xf numFmtId="0" fontId="3" fillId="0" borderId="18" xfId="66" applyFont="1" applyFill="1" applyBorder="1" applyAlignment="1">
      <alignment horizontal="center"/>
      <protection/>
    </xf>
    <xf numFmtId="14" fontId="17" fillId="36" borderId="94" xfId="64" applyNumberFormat="1" applyFont="1" applyFill="1" applyBorder="1" applyAlignment="1">
      <alignment horizontal="center" vertical="center"/>
      <protection/>
    </xf>
    <xf numFmtId="14" fontId="17" fillId="33" borderId="101" xfId="64" applyNumberFormat="1" applyFont="1" applyFill="1" applyBorder="1" applyAlignment="1">
      <alignment horizontal="center" vertical="center"/>
      <protection/>
    </xf>
    <xf numFmtId="14" fontId="17" fillId="0" borderId="18" xfId="64" applyNumberFormat="1" applyFont="1" applyFill="1" applyBorder="1" applyAlignment="1">
      <alignment horizontal="center" vertical="center"/>
      <protection/>
    </xf>
    <xf numFmtId="0" fontId="3" fillId="3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4" fontId="17" fillId="0" borderId="101" xfId="64" applyNumberFormat="1" applyFont="1" applyFill="1" applyBorder="1" applyAlignment="1">
      <alignment horizontal="center" vertical="center" wrapText="1"/>
      <protection/>
    </xf>
    <xf numFmtId="14" fontId="17" fillId="0" borderId="94" xfId="64" applyNumberFormat="1" applyFont="1" applyFill="1" applyBorder="1" applyAlignment="1">
      <alignment horizontal="center" vertical="center"/>
      <protection/>
    </xf>
    <xf numFmtId="3" fontId="3" fillId="0" borderId="42" xfId="66" applyNumberFormat="1" applyFont="1" applyFill="1" applyBorder="1" applyAlignment="1">
      <alignment horizontal="right" vertical="center"/>
      <protection/>
    </xf>
    <xf numFmtId="3" fontId="3" fillId="0" borderId="27" xfId="66" applyNumberFormat="1" applyFont="1" applyFill="1" applyBorder="1" applyAlignment="1">
      <alignment horizontal="right" vertical="center"/>
      <protection/>
    </xf>
    <xf numFmtId="3" fontId="3" fillId="0" borderId="41" xfId="66" applyNumberFormat="1" applyFont="1" applyFill="1" applyBorder="1">
      <alignment/>
      <protection/>
    </xf>
    <xf numFmtId="3" fontId="3" fillId="0" borderId="41" xfId="66" applyNumberFormat="1" applyFont="1" applyFill="1" applyBorder="1" applyAlignment="1">
      <alignment horizontal="right" vertical="center"/>
      <protection/>
    </xf>
    <xf numFmtId="3" fontId="3" fillId="0" borderId="55" xfId="66" applyNumberFormat="1" applyFont="1" applyFill="1" applyBorder="1" applyAlignment="1">
      <alignment horizontal="right" vertical="center"/>
      <protection/>
    </xf>
    <xf numFmtId="3" fontId="3" fillId="0" borderId="79" xfId="66" applyNumberFormat="1" applyFont="1" applyFill="1" applyBorder="1" applyAlignment="1">
      <alignment horizontal="right" vertical="center"/>
      <protection/>
    </xf>
    <xf numFmtId="3" fontId="3" fillId="0" borderId="30" xfId="66" applyNumberFormat="1" applyFont="1" applyFill="1" applyBorder="1">
      <alignment/>
      <protection/>
    </xf>
    <xf numFmtId="3" fontId="3" fillId="0" borderId="36" xfId="66" applyNumberFormat="1" applyFont="1" applyFill="1" applyBorder="1" applyAlignment="1">
      <alignment horizontal="right" vertical="center"/>
      <protection/>
    </xf>
    <xf numFmtId="3" fontId="3" fillId="36" borderId="10" xfId="66" applyNumberFormat="1" applyFont="1" applyFill="1" applyBorder="1" applyAlignment="1">
      <alignment horizontal="right" vertical="center"/>
      <protection/>
    </xf>
    <xf numFmtId="3" fontId="3" fillId="36" borderId="12" xfId="66" applyNumberFormat="1" applyFont="1" applyFill="1" applyBorder="1" applyAlignment="1">
      <alignment horizontal="right" vertical="center"/>
      <protection/>
    </xf>
    <xf numFmtId="3" fontId="3" fillId="36" borderId="18" xfId="66" applyNumberFormat="1" applyFont="1" applyFill="1" applyBorder="1" applyAlignment="1">
      <alignment horizontal="right" vertical="center"/>
      <protection/>
    </xf>
    <xf numFmtId="3" fontId="3" fillId="36" borderId="23" xfId="66" applyNumberFormat="1" applyFont="1" applyFill="1" applyBorder="1" applyAlignment="1">
      <alignment horizontal="right" vertical="center"/>
      <protection/>
    </xf>
    <xf numFmtId="3" fontId="3" fillId="36" borderId="11" xfId="66" applyNumberFormat="1" applyFont="1" applyFill="1" applyBorder="1">
      <alignment/>
      <protection/>
    </xf>
    <xf numFmtId="3" fontId="3" fillId="36" borderId="11" xfId="66" applyNumberFormat="1" applyFont="1" applyFill="1" applyBorder="1" applyAlignment="1">
      <alignment horizontal="right" vertical="center"/>
      <protection/>
    </xf>
    <xf numFmtId="3" fontId="3" fillId="36" borderId="33" xfId="66" applyNumberFormat="1" applyFont="1" applyFill="1" applyBorder="1" applyAlignment="1">
      <alignment horizontal="right" vertical="center"/>
      <protection/>
    </xf>
    <xf numFmtId="3" fontId="3" fillId="36" borderId="48" xfId="66" applyNumberFormat="1" applyFont="1" applyFill="1" applyBorder="1" applyAlignment="1">
      <alignment horizontal="right" vertical="center"/>
      <protection/>
    </xf>
    <xf numFmtId="3" fontId="3" fillId="36" borderId="23" xfId="66" applyNumberFormat="1" applyFont="1" applyFill="1" applyBorder="1">
      <alignment/>
      <protection/>
    </xf>
    <xf numFmtId="14" fontId="17" fillId="36" borderId="101" xfId="64" applyNumberFormat="1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 applyProtection="1">
      <alignment vertical="center" wrapText="1"/>
      <protection locked="0"/>
    </xf>
    <xf numFmtId="0" fontId="3" fillId="33" borderId="76" xfId="60" applyFont="1" applyFill="1" applyBorder="1" applyAlignment="1" applyProtection="1">
      <alignment vertical="center" wrapText="1"/>
      <protection locked="0"/>
    </xf>
    <xf numFmtId="3" fontId="3" fillId="33" borderId="76" xfId="60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60" applyFont="1" applyFill="1" applyBorder="1" applyAlignment="1" applyProtection="1">
      <alignment vertical="center" wrapText="1"/>
      <protection locked="0"/>
    </xf>
    <xf numFmtId="3" fontId="3" fillId="33" borderId="74" xfId="60" applyNumberFormat="1" applyFont="1" applyFill="1" applyBorder="1" applyAlignment="1" applyProtection="1">
      <alignment horizontal="right" vertical="center" wrapText="1"/>
      <protection locked="0"/>
    </xf>
    <xf numFmtId="0" fontId="3" fillId="33" borderId="12" xfId="60" applyFont="1" applyFill="1" applyBorder="1" applyAlignment="1" applyProtection="1">
      <alignment vertical="center" wrapText="1"/>
      <protection locked="0"/>
    </xf>
    <xf numFmtId="0" fontId="3" fillId="33" borderId="75" xfId="60" applyFont="1" applyFill="1" applyBorder="1" applyAlignment="1" applyProtection="1">
      <alignment vertical="center" wrapText="1"/>
      <protection locked="0"/>
    </xf>
    <xf numFmtId="3" fontId="3" fillId="33" borderId="75" xfId="6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8" applyFont="1" applyFill="1" applyProtection="1">
      <alignment/>
      <protection/>
    </xf>
    <xf numFmtId="3" fontId="3" fillId="0" borderId="0" xfId="58" applyNumberFormat="1" applyFont="1" applyFill="1" applyProtection="1">
      <alignment/>
      <protection/>
    </xf>
    <xf numFmtId="49" fontId="3" fillId="0" borderId="0" xfId="58" applyNumberFormat="1" applyFont="1" applyFill="1" applyAlignment="1" applyProtection="1">
      <alignment vertical="center"/>
      <protection/>
    </xf>
    <xf numFmtId="0" fontId="3" fillId="0" borderId="0" xfId="58" applyFont="1" applyFill="1" applyAlignment="1" applyProtection="1">
      <alignment vertical="center"/>
      <protection/>
    </xf>
    <xf numFmtId="0" fontId="3" fillId="0" borderId="0" xfId="58" applyFont="1" applyFill="1" applyBorder="1" applyAlignment="1" applyProtection="1">
      <alignment vertical="center"/>
      <protection/>
    </xf>
    <xf numFmtId="0" fontId="3" fillId="0" borderId="0" xfId="58" applyFont="1" applyFill="1" applyAlignment="1" applyProtection="1">
      <alignment horizontal="left" vertical="center"/>
      <protection/>
    </xf>
    <xf numFmtId="49" fontId="3" fillId="32" borderId="0" xfId="58" applyNumberFormat="1" applyFont="1" applyFill="1" applyAlignment="1" applyProtection="1">
      <alignment vertical="center"/>
      <protection/>
    </xf>
    <xf numFmtId="0" fontId="3" fillId="32" borderId="0" xfId="58" applyFont="1" applyFill="1" applyAlignment="1" applyProtection="1">
      <alignment vertical="center"/>
      <protection/>
    </xf>
    <xf numFmtId="0" fontId="3" fillId="0" borderId="0" xfId="58" applyFont="1" applyProtection="1">
      <alignment/>
      <protection/>
    </xf>
    <xf numFmtId="0" fontId="3" fillId="0" borderId="0" xfId="58" applyFont="1" applyAlignment="1" applyProtection="1">
      <alignment horizontal="center"/>
      <protection/>
    </xf>
    <xf numFmtId="0" fontId="5" fillId="0" borderId="0" xfId="58" applyFont="1" applyAlignment="1" applyProtection="1">
      <alignment horizontal="center"/>
      <protection/>
    </xf>
    <xf numFmtId="0" fontId="3" fillId="0" borderId="43" xfId="58" applyFont="1" applyBorder="1" applyAlignment="1" applyProtection="1">
      <alignment horizontal="right" vertical="center"/>
      <protection/>
    </xf>
    <xf numFmtId="49" fontId="3" fillId="0" borderId="0" xfId="58" applyNumberFormat="1" applyFont="1" applyAlignment="1" applyProtection="1">
      <alignment wrapText="1"/>
      <protection/>
    </xf>
    <xf numFmtId="49" fontId="3" fillId="0" borderId="56" xfId="58" applyNumberFormat="1" applyFont="1" applyBorder="1" applyAlignment="1" applyProtection="1">
      <alignment horizontal="center" vertical="center" wrapText="1"/>
      <protection/>
    </xf>
    <xf numFmtId="49" fontId="3" fillId="0" borderId="28" xfId="58" applyNumberFormat="1" applyFont="1" applyFill="1" applyBorder="1" applyAlignment="1" applyProtection="1">
      <alignment horizontal="center" vertical="center" wrapText="1"/>
      <protection/>
    </xf>
    <xf numFmtId="49" fontId="3" fillId="0" borderId="18" xfId="58" applyNumberFormat="1" applyFont="1" applyFill="1" applyBorder="1" applyAlignment="1" applyProtection="1">
      <alignment horizontal="center" vertical="center" wrapText="1"/>
      <protection/>
    </xf>
    <xf numFmtId="49" fontId="3" fillId="0" borderId="18" xfId="58" applyNumberFormat="1" applyFont="1" applyBorder="1" applyAlignment="1" applyProtection="1">
      <alignment horizontal="center" vertical="center" wrapText="1"/>
      <protection/>
    </xf>
    <xf numFmtId="49" fontId="3" fillId="0" borderId="101" xfId="58" applyNumberFormat="1" applyFont="1" applyBorder="1" applyAlignment="1" applyProtection="1">
      <alignment horizontal="center" vertical="center" wrapText="1"/>
      <protection/>
    </xf>
    <xf numFmtId="49" fontId="3" fillId="0" borderId="0" xfId="58" applyNumberFormat="1" applyFont="1" applyAlignment="1" applyProtection="1">
      <alignment horizontal="center" wrapText="1"/>
      <protection/>
    </xf>
    <xf numFmtId="49" fontId="3" fillId="0" borderId="87" xfId="58" applyNumberFormat="1" applyFont="1" applyBorder="1" applyAlignment="1" applyProtection="1">
      <alignment horizontal="center" vertical="center" wrapText="1"/>
      <protection/>
    </xf>
    <xf numFmtId="49" fontId="3" fillId="0" borderId="87" xfId="60" applyNumberFormat="1" applyFont="1" applyBorder="1" applyAlignment="1">
      <alignment horizontal="center" vertical="center"/>
      <protection/>
    </xf>
    <xf numFmtId="49" fontId="3" fillId="0" borderId="18" xfId="60" applyNumberFormat="1" applyFont="1" applyFill="1" applyBorder="1" applyAlignment="1">
      <alignment horizontal="left" vertical="center"/>
      <protection/>
    </xf>
    <xf numFmtId="3" fontId="3" fillId="0" borderId="28" xfId="60" applyNumberFormat="1" applyFont="1" applyFill="1" applyBorder="1" applyAlignment="1">
      <alignment horizontal="right" vertical="center"/>
      <protection/>
    </xf>
    <xf numFmtId="3" fontId="3" fillId="0" borderId="28" xfId="60" applyNumberFormat="1" applyFont="1" applyFill="1" applyBorder="1" applyAlignment="1">
      <alignment horizontal="right" vertical="center" wrapText="1"/>
      <protection/>
    </xf>
    <xf numFmtId="3" fontId="3" fillId="0" borderId="18" xfId="60" applyNumberFormat="1" applyFont="1" applyFill="1" applyBorder="1" applyAlignment="1">
      <alignment horizontal="right" vertical="center" wrapText="1"/>
      <protection/>
    </xf>
    <xf numFmtId="3" fontId="3" fillId="0" borderId="101" xfId="60" applyNumberFormat="1" applyFont="1" applyFill="1" applyBorder="1" applyAlignment="1">
      <alignment horizontal="right" vertical="center" wrapText="1"/>
      <protection/>
    </xf>
    <xf numFmtId="3" fontId="3" fillId="0" borderId="27" xfId="60" applyNumberFormat="1" applyFont="1" applyFill="1" applyBorder="1" applyAlignment="1">
      <alignment horizontal="right" vertical="center" wrapText="1"/>
      <protection/>
    </xf>
    <xf numFmtId="0" fontId="3" fillId="0" borderId="24" xfId="60" applyFont="1" applyBorder="1" applyAlignment="1" applyProtection="1">
      <alignment horizontal="center" vertical="center" wrapText="1"/>
      <protection locked="0"/>
    </xf>
    <xf numFmtId="3" fontId="57" fillId="0" borderId="41" xfId="60" applyNumberFormat="1" applyFont="1" applyFill="1" applyBorder="1" applyAlignment="1" applyProtection="1">
      <alignment horizontal="right" vertical="center"/>
      <protection locked="0"/>
    </xf>
    <xf numFmtId="49" fontId="3" fillId="0" borderId="13" xfId="60" applyNumberFormat="1" applyFont="1" applyBorder="1" applyAlignment="1" applyProtection="1">
      <alignment horizontal="center" vertical="center" wrapText="1"/>
      <protection locked="0"/>
    </xf>
    <xf numFmtId="3" fontId="57" fillId="0" borderId="22" xfId="60" applyNumberFormat="1" applyFont="1" applyFill="1" applyBorder="1" applyAlignment="1" applyProtection="1">
      <alignment horizontal="right" vertical="center"/>
      <protection locked="0"/>
    </xf>
    <xf numFmtId="0" fontId="3" fillId="0" borderId="13" xfId="60" applyFont="1" applyBorder="1" applyAlignment="1" applyProtection="1">
      <alignment horizontal="center" vertical="center" wrapText="1"/>
      <protection locked="0"/>
    </xf>
    <xf numFmtId="0" fontId="3" fillId="0" borderId="14" xfId="60" applyFont="1" applyBorder="1" applyAlignment="1" applyProtection="1">
      <alignment horizontal="center" vertical="center" wrapText="1"/>
      <protection locked="0"/>
    </xf>
    <xf numFmtId="49" fontId="3" fillId="0" borderId="17" xfId="60" applyNumberFormat="1" applyFont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vertical="center" wrapText="1"/>
      <protection/>
    </xf>
    <xf numFmtId="3" fontId="57" fillId="0" borderId="27" xfId="60" applyNumberFormat="1" applyFont="1" applyFill="1" applyBorder="1" applyAlignment="1">
      <alignment horizontal="right" vertical="center"/>
      <protection/>
    </xf>
    <xf numFmtId="0" fontId="3" fillId="0" borderId="20" xfId="60" applyFont="1" applyBorder="1" applyAlignment="1" applyProtection="1">
      <alignment horizontal="center" vertical="center" wrapText="1"/>
      <protection locked="0"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28" xfId="60" applyFont="1" applyFill="1" applyBorder="1" applyAlignment="1">
      <alignment vertical="center" wrapText="1"/>
      <protection/>
    </xf>
    <xf numFmtId="3" fontId="57" fillId="0" borderId="30" xfId="60" applyNumberFormat="1" applyFont="1" applyFill="1" applyBorder="1" applyAlignment="1" applyProtection="1">
      <alignment horizontal="right" vertical="center"/>
      <protection locked="0"/>
    </xf>
    <xf numFmtId="49" fontId="3" fillId="0" borderId="14" xfId="60" applyNumberFormat="1" applyFont="1" applyBorder="1" applyAlignment="1" applyProtection="1">
      <alignment horizontal="center" vertical="center" wrapText="1"/>
      <protection locked="0"/>
    </xf>
    <xf numFmtId="0" fontId="3" fillId="0" borderId="18" xfId="60" applyFont="1" applyFill="1" applyBorder="1" applyAlignment="1">
      <alignment horizontal="left" vertical="center" wrapText="1"/>
      <protection/>
    </xf>
    <xf numFmtId="3" fontId="3" fillId="0" borderId="102" xfId="60" applyNumberFormat="1" applyFont="1" applyFill="1" applyBorder="1" applyAlignment="1">
      <alignment horizontal="right" vertical="center" wrapText="1"/>
      <protection/>
    </xf>
    <xf numFmtId="3" fontId="3" fillId="0" borderId="37" xfId="60" applyNumberFormat="1" applyFont="1" applyFill="1" applyBorder="1" applyAlignment="1">
      <alignment horizontal="right" vertical="center"/>
      <protection/>
    </xf>
    <xf numFmtId="0" fontId="3" fillId="0" borderId="21" xfId="58" applyFont="1" applyBorder="1" applyAlignment="1" applyProtection="1">
      <alignment horizontal="center"/>
      <protection/>
    </xf>
    <xf numFmtId="174" fontId="54" fillId="36" borderId="15" xfId="60" applyNumberFormat="1" applyFont="1" applyFill="1" applyBorder="1" applyAlignment="1">
      <alignment vertical="center"/>
      <protection/>
    </xf>
    <xf numFmtId="174" fontId="54" fillId="36" borderId="16" xfId="60" applyNumberFormat="1" applyFont="1" applyFill="1" applyBorder="1" applyAlignment="1">
      <alignment vertical="center"/>
      <protection/>
    </xf>
    <xf numFmtId="0" fontId="3" fillId="0" borderId="0" xfId="60" applyFont="1" applyAlignment="1">
      <alignment horizontal="left" wrapText="1"/>
      <protection/>
    </xf>
    <xf numFmtId="49" fontId="3" fillId="33" borderId="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Alignment="1" applyProtection="1">
      <alignment horizontal="left"/>
      <protection locked="0"/>
    </xf>
    <xf numFmtId="0" fontId="3" fillId="0" borderId="0" xfId="65" applyFont="1" applyAlignment="1">
      <alignment horizontal="center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0" fontId="3" fillId="0" borderId="47" xfId="65" applyFont="1" applyBorder="1" applyAlignment="1">
      <alignment horizontal="center" vertical="center" wrapText="1"/>
      <protection/>
    </xf>
    <xf numFmtId="0" fontId="3" fillId="0" borderId="98" xfId="65" applyFont="1" applyBorder="1" applyAlignment="1">
      <alignment horizontal="center" vertical="center" wrapText="1"/>
      <protection/>
    </xf>
    <xf numFmtId="0" fontId="3" fillId="0" borderId="103" xfId="65" applyFont="1" applyBorder="1" applyAlignment="1">
      <alignment horizontal="center" vertical="center" wrapText="1"/>
      <protection/>
    </xf>
    <xf numFmtId="0" fontId="3" fillId="0" borderId="67" xfId="65" applyFont="1" applyBorder="1" applyAlignment="1">
      <alignment horizontal="center" vertical="center" wrapText="1"/>
      <protection/>
    </xf>
    <xf numFmtId="0" fontId="3" fillId="0" borderId="100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0" fontId="3" fillId="0" borderId="48" xfId="65" applyFont="1" applyBorder="1" applyAlignment="1">
      <alignment horizontal="center" vertical="center" wrapText="1"/>
      <protection/>
    </xf>
    <xf numFmtId="0" fontId="3" fillId="0" borderId="82" xfId="65" applyFont="1" applyBorder="1" applyAlignment="1">
      <alignment horizontal="center" vertical="center" wrapText="1"/>
      <protection/>
    </xf>
    <xf numFmtId="0" fontId="3" fillId="0" borderId="79" xfId="65" applyFont="1" applyBorder="1" applyAlignment="1">
      <alignment horizontal="center" vertical="center" wrapText="1"/>
      <protection/>
    </xf>
    <xf numFmtId="0" fontId="3" fillId="32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5" fillId="0" borderId="98" xfId="0" applyFont="1" applyBorder="1" applyAlignment="1" applyProtection="1">
      <alignment horizontal="center" vertical="center" wrapText="1"/>
      <protection/>
    </xf>
    <xf numFmtId="0" fontId="55" fillId="0" borderId="103" xfId="0" applyFont="1" applyBorder="1" applyAlignment="1" applyProtection="1">
      <alignment horizontal="center" vertical="center" wrapText="1"/>
      <protection/>
    </xf>
    <xf numFmtId="0" fontId="55" fillId="0" borderId="99" xfId="0" applyFont="1" applyBorder="1" applyAlignment="1" applyProtection="1">
      <alignment horizontal="center" wrapText="1"/>
      <protection/>
    </xf>
    <xf numFmtId="0" fontId="55" fillId="0" borderId="85" xfId="0" applyFont="1" applyBorder="1" applyAlignment="1" applyProtection="1">
      <alignment horizontal="center" wrapText="1"/>
      <protection/>
    </xf>
    <xf numFmtId="0" fontId="54" fillId="0" borderId="0" xfId="0" applyFont="1" applyAlignment="1">
      <alignment horizontal="center" vertical="center"/>
    </xf>
    <xf numFmtId="172" fontId="3" fillId="0" borderId="101" xfId="74" applyNumberFormat="1" applyFont="1" applyFill="1" applyBorder="1" applyAlignment="1" applyProtection="1">
      <alignment horizontal="center" vertical="center" wrapText="1"/>
      <protection/>
    </xf>
    <xf numFmtId="172" fontId="3" fillId="0" borderId="28" xfId="7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104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101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105" xfId="0" applyNumberFormat="1" applyFont="1" applyFill="1" applyBorder="1" applyAlignment="1" applyProtection="1">
      <alignment horizontal="center" vertical="center"/>
      <protection/>
    </xf>
    <xf numFmtId="0" fontId="3" fillId="0" borderId="106" xfId="0" applyNumberFormat="1" applyFont="1" applyFill="1" applyBorder="1" applyAlignment="1" applyProtection="1">
      <alignment horizontal="center" vertical="center"/>
      <protection/>
    </xf>
    <xf numFmtId="0" fontId="3" fillId="32" borderId="107" xfId="66" applyFont="1" applyFill="1" applyBorder="1" applyAlignment="1">
      <alignment horizontal="center"/>
      <protection/>
    </xf>
    <xf numFmtId="0" fontId="3" fillId="32" borderId="108" xfId="66" applyFont="1" applyFill="1" applyBorder="1" applyAlignment="1">
      <alignment horizontal="center"/>
      <protection/>
    </xf>
    <xf numFmtId="0" fontId="3" fillId="32" borderId="90" xfId="66" applyFont="1" applyFill="1" applyBorder="1" applyAlignment="1">
      <alignment horizontal="center"/>
      <protection/>
    </xf>
    <xf numFmtId="0" fontId="3" fillId="32" borderId="74" xfId="66" applyFont="1" applyFill="1" applyBorder="1" applyAlignment="1">
      <alignment horizontal="center"/>
      <protection/>
    </xf>
    <xf numFmtId="0" fontId="8" fillId="0" borderId="67" xfId="60" applyFont="1" applyBorder="1" applyAlignment="1">
      <alignment horizontal="center"/>
      <protection/>
    </xf>
    <xf numFmtId="0" fontId="8" fillId="0" borderId="100" xfId="60" applyFont="1" applyBorder="1" applyAlignment="1">
      <alignment horizontal="center"/>
      <protection/>
    </xf>
    <xf numFmtId="0" fontId="3" fillId="32" borderId="69" xfId="66" applyFont="1" applyFill="1" applyBorder="1" applyAlignment="1">
      <alignment horizontal="center"/>
      <protection/>
    </xf>
    <xf numFmtId="0" fontId="3" fillId="32" borderId="77" xfId="66" applyFont="1" applyFill="1" applyBorder="1" applyAlignment="1">
      <alignment horizontal="center"/>
      <protection/>
    </xf>
    <xf numFmtId="0" fontId="3" fillId="0" borderId="0" xfId="60" applyNumberFormat="1" applyFont="1" applyBorder="1" applyAlignment="1">
      <alignment horizontal="center" vertical="center"/>
      <protection/>
    </xf>
    <xf numFmtId="0" fontId="3" fillId="0" borderId="40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32" borderId="91" xfId="66" applyFont="1" applyFill="1" applyBorder="1" applyAlignment="1">
      <alignment horizontal="center"/>
      <protection/>
    </xf>
    <xf numFmtId="0" fontId="3" fillId="32" borderId="83" xfId="66" applyFont="1" applyFill="1" applyBorder="1" applyAlignment="1">
      <alignment horizontal="center"/>
      <protection/>
    </xf>
    <xf numFmtId="1" fontId="8" fillId="0" borderId="105" xfId="60" applyNumberFormat="1" applyFont="1" applyBorder="1" applyAlignment="1">
      <alignment horizontal="center"/>
      <protection/>
    </xf>
    <xf numFmtId="0" fontId="8" fillId="0" borderId="106" xfId="60" applyNumberFormat="1" applyFont="1" applyBorder="1" applyAlignment="1">
      <alignment horizontal="center"/>
      <protection/>
    </xf>
    <xf numFmtId="0" fontId="8" fillId="0" borderId="43" xfId="60" applyNumberFormat="1" applyFont="1" applyBorder="1" applyAlignment="1">
      <alignment horizontal="center"/>
      <protection/>
    </xf>
    <xf numFmtId="172" fontId="3" fillId="0" borderId="29" xfId="74" applyNumberFormat="1" applyFont="1" applyFill="1" applyBorder="1" applyAlignment="1" applyProtection="1">
      <alignment horizontal="center" vertical="center"/>
      <protection/>
    </xf>
    <xf numFmtId="172" fontId="3" fillId="0" borderId="61" xfId="74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173" fontId="3" fillId="0" borderId="0" xfId="75" applyFont="1" applyFill="1" applyAlignment="1">
      <alignment horizontal="left" vertical="center" wrapText="1"/>
      <protection/>
    </xf>
    <xf numFmtId="172" fontId="3" fillId="0" borderId="0" xfId="74" applyNumberFormat="1" applyFont="1" applyFill="1" applyBorder="1" applyAlignment="1" applyProtection="1">
      <alignment horizontal="center" vertical="center"/>
      <protection/>
    </xf>
    <xf numFmtId="0" fontId="54" fillId="0" borderId="31" xfId="0" applyFont="1" applyFill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center" vertical="center" wrapText="1"/>
    </xf>
    <xf numFmtId="172" fontId="3" fillId="0" borderId="10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2" borderId="105" xfId="0" applyFont="1" applyFill="1" applyBorder="1" applyAlignment="1">
      <alignment horizontal="center" vertical="center"/>
    </xf>
    <xf numFmtId="0" fontId="3" fillId="32" borderId="106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29" xfId="67" applyFont="1" applyFill="1" applyBorder="1" applyAlignment="1">
      <alignment horizontal="center" vertical="center" wrapText="1"/>
      <protection/>
    </xf>
    <xf numFmtId="0" fontId="3" fillId="32" borderId="48" xfId="67" applyFont="1" applyFill="1" applyBorder="1" applyAlignment="1">
      <alignment horizontal="center" vertical="center" wrapText="1"/>
      <protection/>
    </xf>
    <xf numFmtId="0" fontId="3" fillId="32" borderId="26" xfId="67" applyFont="1" applyFill="1" applyBorder="1" applyAlignment="1">
      <alignment horizontal="center" vertical="center" wrapText="1"/>
      <protection/>
    </xf>
    <xf numFmtId="0" fontId="3" fillId="32" borderId="47" xfId="67" applyFont="1" applyFill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172" fontId="3" fillId="0" borderId="105" xfId="74" applyNumberFormat="1" applyFont="1" applyFill="1" applyBorder="1" applyAlignment="1" applyProtection="1">
      <alignment horizontal="center" vertical="center"/>
      <protection/>
    </xf>
    <xf numFmtId="172" fontId="3" fillId="0" borderId="106" xfId="74" applyNumberFormat="1" applyFont="1" applyFill="1" applyBorder="1" applyAlignment="1" applyProtection="1">
      <alignment horizontal="center" vertical="center"/>
      <protection/>
    </xf>
    <xf numFmtId="172" fontId="3" fillId="0" borderId="43" xfId="74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" fontId="3" fillId="0" borderId="82" xfId="0" applyNumberFormat="1" applyFont="1" applyBorder="1" applyAlignment="1">
      <alignment horizontal="center" vertical="center" wrapText="1"/>
    </xf>
    <xf numFmtId="1" fontId="3" fillId="0" borderId="79" xfId="0" applyNumberFormat="1" applyFont="1" applyBorder="1" applyAlignment="1">
      <alignment horizontal="center" vertical="center" wrapText="1"/>
    </xf>
    <xf numFmtId="172" fontId="3" fillId="0" borderId="0" xfId="74" applyNumberFormat="1" applyFont="1" applyFill="1" applyBorder="1" applyAlignment="1" applyProtection="1">
      <alignment horizontal="center"/>
      <protection/>
    </xf>
    <xf numFmtId="49" fontId="3" fillId="32" borderId="109" xfId="64" applyNumberFormat="1" applyFont="1" applyFill="1" applyBorder="1" applyAlignment="1">
      <alignment horizontal="center" vertical="center" wrapText="1"/>
      <protection/>
    </xf>
    <xf numFmtId="49" fontId="3" fillId="32" borderId="14" xfId="64" applyNumberFormat="1" applyFont="1" applyFill="1" applyBorder="1" applyAlignment="1">
      <alignment horizontal="center" vertical="center" wrapText="1"/>
      <protection/>
    </xf>
    <xf numFmtId="0" fontId="3" fillId="32" borderId="29" xfId="66" applyFont="1" applyFill="1" applyBorder="1" applyAlignment="1">
      <alignment horizontal="center" vertical="center" wrapText="1"/>
      <protection/>
    </xf>
    <xf numFmtId="0" fontId="3" fillId="32" borderId="61" xfId="66" applyFont="1" applyFill="1" applyBorder="1" applyAlignment="1">
      <alignment horizontal="center" vertical="center" wrapText="1"/>
      <protection/>
    </xf>
    <xf numFmtId="0" fontId="16" fillId="32" borderId="98" xfId="64" applyFont="1" applyFill="1" applyBorder="1" applyAlignment="1">
      <alignment horizontal="center" vertical="center"/>
      <protection/>
    </xf>
    <xf numFmtId="0" fontId="16" fillId="32" borderId="103" xfId="64" applyFont="1" applyFill="1" applyBorder="1" applyAlignment="1">
      <alignment horizontal="center" vertical="center"/>
      <protection/>
    </xf>
    <xf numFmtId="0" fontId="16" fillId="32" borderId="67" xfId="64" applyFont="1" applyFill="1" applyBorder="1" applyAlignment="1">
      <alignment horizontal="center" vertical="center"/>
      <protection/>
    </xf>
    <xf numFmtId="0" fontId="16" fillId="32" borderId="100" xfId="64" applyFont="1" applyFill="1" applyBorder="1" applyAlignment="1">
      <alignment horizontal="center" vertical="center"/>
      <protection/>
    </xf>
    <xf numFmtId="172" fontId="3" fillId="32" borderId="0" xfId="74" applyNumberFormat="1" applyFont="1" applyFill="1" applyBorder="1" applyAlignment="1" applyProtection="1">
      <alignment horizontal="center" vertical="center" wrapText="1"/>
      <protection/>
    </xf>
    <xf numFmtId="0" fontId="3" fillId="32" borderId="109" xfId="64" applyFont="1" applyFill="1" applyBorder="1" applyAlignment="1">
      <alignment horizontal="center" vertical="center" wrapText="1"/>
      <protection/>
    </xf>
    <xf numFmtId="0" fontId="3" fillId="32" borderId="14" xfId="64" applyFont="1" applyFill="1" applyBorder="1" applyAlignment="1">
      <alignment horizontal="center" vertical="center" wrapText="1"/>
      <protection/>
    </xf>
    <xf numFmtId="0" fontId="3" fillId="32" borderId="110" xfId="64" applyFont="1" applyFill="1" applyBorder="1" applyAlignment="1">
      <alignment horizontal="center" vertical="center" wrapText="1"/>
      <protection/>
    </xf>
    <xf numFmtId="0" fontId="3" fillId="32" borderId="12" xfId="64" applyFont="1" applyFill="1" applyBorder="1" applyAlignment="1">
      <alignment horizontal="center" vertical="center" wrapText="1"/>
      <protection/>
    </xf>
    <xf numFmtId="172" fontId="3" fillId="32" borderId="107" xfId="74" applyNumberFormat="1" applyFont="1" applyFill="1" applyBorder="1" applyAlignment="1" applyProtection="1">
      <alignment horizontal="center" vertical="center"/>
      <protection/>
    </xf>
    <xf numFmtId="172" fontId="3" fillId="32" borderId="108" xfId="74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center"/>
    </xf>
    <xf numFmtId="0" fontId="3" fillId="0" borderId="72" xfId="64" applyFont="1" applyBorder="1" applyAlignment="1">
      <alignment horizontal="center" vertical="center" wrapText="1" shrinkToFit="1"/>
      <protection/>
    </xf>
    <xf numFmtId="0" fontId="3" fillId="0" borderId="58" xfId="64" applyFont="1" applyBorder="1" applyAlignment="1">
      <alignment horizontal="center" vertical="center" wrapText="1" shrinkToFit="1"/>
      <protection/>
    </xf>
    <xf numFmtId="0" fontId="3" fillId="32" borderId="108" xfId="66" applyFont="1" applyFill="1" applyBorder="1" applyAlignment="1">
      <alignment horizontal="center" vertical="center"/>
      <protection/>
    </xf>
    <xf numFmtId="0" fontId="3" fillId="32" borderId="102" xfId="66" applyFont="1" applyFill="1" applyBorder="1" applyAlignment="1">
      <alignment horizontal="center" vertical="center"/>
      <protection/>
    </xf>
    <xf numFmtId="3" fontId="3" fillId="0" borderId="31" xfId="64" applyNumberFormat="1" applyFont="1" applyFill="1" applyBorder="1" applyAlignment="1">
      <alignment horizontal="right" vertical="center"/>
      <protection/>
    </xf>
    <xf numFmtId="3" fontId="3" fillId="0" borderId="61" xfId="64" applyNumberFormat="1" applyFont="1" applyFill="1" applyBorder="1" applyAlignment="1">
      <alignment horizontal="right" vertical="center"/>
      <protection/>
    </xf>
    <xf numFmtId="3" fontId="3" fillId="0" borderId="48" xfId="64" applyNumberFormat="1" applyFont="1" applyFill="1" applyBorder="1" applyAlignment="1">
      <alignment horizontal="right" vertical="center"/>
      <protection/>
    </xf>
    <xf numFmtId="0" fontId="3" fillId="38" borderId="31" xfId="64" applyFont="1" applyFill="1" applyBorder="1" applyAlignment="1">
      <alignment vertical="center"/>
      <protection/>
    </xf>
    <xf numFmtId="0" fontId="3" fillId="38" borderId="61" xfId="64" applyFont="1" applyFill="1" applyBorder="1" applyAlignment="1">
      <alignment vertical="center"/>
      <protection/>
    </xf>
    <xf numFmtId="0" fontId="3" fillId="38" borderId="48" xfId="64" applyFont="1" applyFill="1" applyBorder="1" applyAlignment="1">
      <alignment vertical="center"/>
      <protection/>
    </xf>
    <xf numFmtId="0" fontId="3" fillId="32" borderId="39" xfId="66" applyFont="1" applyFill="1" applyBorder="1" applyAlignment="1">
      <alignment horizontal="center"/>
      <protection/>
    </xf>
    <xf numFmtId="0" fontId="3" fillId="32" borderId="44" xfId="66" applyFont="1" applyFill="1" applyBorder="1" applyAlignment="1">
      <alignment horizontal="center"/>
      <protection/>
    </xf>
    <xf numFmtId="49" fontId="3" fillId="0" borderId="26" xfId="64" applyNumberFormat="1" applyFont="1" applyBorder="1" applyAlignment="1">
      <alignment horizontal="center" vertical="center" wrapText="1"/>
      <protection/>
    </xf>
    <xf numFmtId="49" fontId="3" fillId="0" borderId="47" xfId="64" applyNumberFormat="1" applyFont="1" applyBorder="1" applyAlignment="1">
      <alignment horizontal="center" vertical="center" wrapText="1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48" xfId="66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 wrapText="1"/>
      <protection/>
    </xf>
    <xf numFmtId="0" fontId="3" fillId="0" borderId="61" xfId="64" applyFont="1" applyBorder="1" applyAlignment="1">
      <alignment horizontal="center" vertical="center" wrapText="1"/>
      <protection/>
    </xf>
    <xf numFmtId="0" fontId="3" fillId="32" borderId="0" xfId="64" applyFont="1" applyFill="1" applyAlignment="1">
      <alignment horizontal="center"/>
      <protection/>
    </xf>
    <xf numFmtId="0" fontId="3" fillId="38" borderId="37" xfId="64" applyFont="1" applyFill="1" applyBorder="1" applyAlignment="1">
      <alignment vertical="center"/>
      <protection/>
    </xf>
    <xf numFmtId="0" fontId="3" fillId="38" borderId="56" xfId="64" applyFont="1" applyFill="1" applyBorder="1" applyAlignment="1">
      <alignment vertical="center"/>
      <protection/>
    </xf>
    <xf numFmtId="0" fontId="3" fillId="38" borderId="79" xfId="64" applyFont="1" applyFill="1" applyBorder="1" applyAlignment="1">
      <alignment vertical="center"/>
      <protection/>
    </xf>
    <xf numFmtId="0" fontId="3" fillId="0" borderId="107" xfId="64" applyFont="1" applyBorder="1" applyAlignment="1">
      <alignment horizontal="center"/>
      <protection/>
    </xf>
    <xf numFmtId="0" fontId="3" fillId="0" borderId="106" xfId="64" applyFont="1" applyBorder="1" applyAlignment="1">
      <alignment horizontal="center"/>
      <protection/>
    </xf>
    <xf numFmtId="0" fontId="3" fillId="0" borderId="43" xfId="64" applyFont="1" applyBorder="1" applyAlignment="1">
      <alignment horizontal="center"/>
      <protection/>
    </xf>
    <xf numFmtId="49" fontId="3" fillId="0" borderId="109" xfId="64" applyNumberFormat="1" applyFont="1" applyBorder="1" applyAlignment="1">
      <alignment horizontal="center" vertical="center" wrapText="1"/>
      <protection/>
    </xf>
    <xf numFmtId="49" fontId="3" fillId="0" borderId="32" xfId="64" applyNumberFormat="1" applyFont="1" applyBorder="1" applyAlignment="1">
      <alignment horizontal="center" vertical="center" wrapText="1"/>
      <protection/>
    </xf>
    <xf numFmtId="0" fontId="3" fillId="0" borderId="108" xfId="66" applyFont="1" applyBorder="1" applyAlignment="1">
      <alignment horizontal="center" vertical="center"/>
      <protection/>
    </xf>
    <xf numFmtId="0" fontId="3" fillId="0" borderId="28" xfId="66" applyFont="1" applyBorder="1" applyAlignment="1">
      <alignment horizontal="center" vertical="center"/>
      <protection/>
    </xf>
    <xf numFmtId="3" fontId="14" fillId="0" borderId="0" xfId="66" applyNumberFormat="1" applyFont="1" applyFill="1" applyBorder="1" applyAlignment="1">
      <alignment horizontal="left" vertical="center"/>
      <protection/>
    </xf>
    <xf numFmtId="0" fontId="3" fillId="0" borderId="99" xfId="58" applyFont="1" applyBorder="1" applyAlignment="1" applyProtection="1">
      <alignment horizontal="right"/>
      <protection/>
    </xf>
    <xf numFmtId="0" fontId="3" fillId="0" borderId="85" xfId="58" applyFont="1" applyBorder="1" applyAlignment="1" applyProtection="1">
      <alignment horizontal="right"/>
      <protection/>
    </xf>
    <xf numFmtId="0" fontId="3" fillId="0" borderId="0" xfId="58" applyFont="1" applyAlignment="1" applyProtection="1">
      <alignment horizontal="center"/>
      <protection/>
    </xf>
    <xf numFmtId="0" fontId="5" fillId="0" borderId="0" xfId="58" applyFont="1" applyAlignment="1" applyProtection="1">
      <alignment horizontal="center"/>
      <protection/>
    </xf>
    <xf numFmtId="0" fontId="3" fillId="0" borderId="105" xfId="58" applyFont="1" applyBorder="1" applyAlignment="1" applyProtection="1">
      <alignment horizontal="center" vertical="center"/>
      <protection/>
    </xf>
    <xf numFmtId="0" fontId="3" fillId="0" borderId="106" xfId="58" applyFont="1" applyBorder="1" applyAlignment="1" applyProtection="1">
      <alignment horizontal="center" vertical="center"/>
      <protection/>
    </xf>
    <xf numFmtId="49" fontId="3" fillId="0" borderId="95" xfId="58" applyNumberFormat="1" applyFont="1" applyBorder="1" applyAlignment="1" applyProtection="1">
      <alignment horizontal="center" vertical="center" wrapText="1"/>
      <protection/>
    </xf>
    <xf numFmtId="49" fontId="3" fillId="0" borderId="88" xfId="58" applyNumberFormat="1" applyFont="1" applyBorder="1" applyAlignment="1" applyProtection="1">
      <alignment horizontal="center" vertical="center" wrapText="1"/>
      <protection/>
    </xf>
    <xf numFmtId="49" fontId="3" fillId="0" borderId="61" xfId="58" applyNumberFormat="1" applyFont="1" applyFill="1" applyBorder="1" applyAlignment="1" applyProtection="1">
      <alignment horizontal="center" vertical="center" wrapText="1"/>
      <protection/>
    </xf>
    <xf numFmtId="49" fontId="3" fillId="0" borderId="48" xfId="58" applyNumberFormat="1" applyFont="1" applyFill="1" applyBorder="1" applyAlignment="1" applyProtection="1">
      <alignment horizontal="center" vertical="center" wrapText="1"/>
      <protection/>
    </xf>
    <xf numFmtId="0" fontId="3" fillId="0" borderId="101" xfId="58" applyNumberFormat="1" applyFont="1" applyBorder="1" applyAlignment="1" applyProtection="1">
      <alignment horizontal="center" vertical="center" wrapText="1"/>
      <protection/>
    </xf>
    <xf numFmtId="0" fontId="3" fillId="0" borderId="19" xfId="58" applyNumberFormat="1" applyFont="1" applyBorder="1" applyAlignment="1" applyProtection="1">
      <alignment horizontal="center" vertical="center" wrapText="1"/>
      <protection/>
    </xf>
    <xf numFmtId="0" fontId="3" fillId="0" borderId="28" xfId="58" applyNumberFormat="1" applyFont="1" applyBorder="1" applyAlignment="1" applyProtection="1">
      <alignment horizontal="center" vertical="center" wrapText="1"/>
      <protection/>
    </xf>
    <xf numFmtId="49" fontId="3" fillId="0" borderId="56" xfId="58" applyNumberFormat="1" applyFont="1" applyBorder="1" applyAlignment="1" applyProtection="1">
      <alignment horizontal="center" vertical="center" wrapText="1"/>
      <protection/>
    </xf>
    <xf numFmtId="49" fontId="3" fillId="0" borderId="79" xfId="58" applyNumberFormat="1" applyFont="1" applyBorder="1" applyAlignment="1" applyProtection="1">
      <alignment horizontal="center" vertical="center" wrapText="1"/>
      <protection/>
    </xf>
    <xf numFmtId="0" fontId="3" fillId="32" borderId="0" xfId="0" applyFont="1" applyFill="1" applyAlignment="1">
      <alignment horizontal="center" vertical="center"/>
    </xf>
    <xf numFmtId="4" fontId="3" fillId="35" borderId="31" xfId="0" applyNumberFormat="1" applyFont="1" applyFill="1" applyBorder="1" applyAlignment="1" applyProtection="1">
      <alignment horizontal="right" vertical="center"/>
      <protection locked="0"/>
    </xf>
    <xf numFmtId="174" fontId="55" fillId="35" borderId="15" xfId="64" applyNumberFormat="1" applyFont="1" applyFill="1" applyBorder="1" applyAlignment="1">
      <alignment horizontal="center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_2008_IC-Sumarni pregled tabela_ElEn" xfId="65"/>
    <cellStyle name="Normal_EEB  I-XII  2005" xfId="66"/>
    <cellStyle name="Normal_IC-EK-G Distribucija 20-zahtev 2" xfId="67"/>
    <cellStyle name="Normalan_PD ED JUGOISTOK KOREKCIJA INVESTICIJA-ZA SLANJE 03.02.2009." xfId="68"/>
    <cellStyle name="Note" xfId="69"/>
    <cellStyle name="Output" xfId="70"/>
    <cellStyle name="Percent" xfId="71"/>
    <cellStyle name="Percent 2" xfId="72"/>
    <cellStyle name="Percent 3" xfId="73"/>
    <cellStyle name="Standard_A" xfId="74"/>
    <cellStyle name="Standard_A_1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828675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114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jelic\AppData\Local\Microsoft\Windows\Temporary%20Internet%20Files\Content.Outlook\WY7Q9M6J\IC-EK-E%20Distribucija%20Javno%20snabdevanje%204,6-zahte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bojsa.despotovic\Downloads\IC-EK-E%20Distribucija%20Javno%20snabdevanje%204,6-zaht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. strana"/>
      <sheetName val="1 MOP"/>
      <sheetName val="2 Zajed tr sred prih"/>
      <sheetName val="3 Oper Troskovi OP"/>
      <sheetName val="4 Amortizacija"/>
      <sheetName val="5 Nabavka el.en."/>
      <sheetName val="6 PPCK"/>
      <sheetName val="7 Struktura izvora finans"/>
      <sheetName val="8 Trosk.Prenosa i Distr"/>
      <sheetName val="9 Sredstva"/>
      <sheetName val="9.1 RS u prethodnom RP"/>
      <sheetName val="10 Naknade"/>
      <sheetName val="11 Gubici"/>
      <sheetName val="12 Ostali Prih"/>
      <sheetName val="13 KE Dis 2011"/>
      <sheetName val="13.1 KE Dis 2010"/>
      <sheetName val="14 КЕ JS 2011"/>
      <sheetName val="14.1 КЕ JS 2010"/>
      <sheetName val="15 Alokacija MOP i tar stav"/>
      <sheetName val="16 Plan ulaganja"/>
      <sheetName val="16.1 Plan ulag-pr reg per"/>
      <sheetName val="17 Zaposleni"/>
      <sheetName val="18 Prih.od Priklju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c. strana"/>
      <sheetName val="1 MOP"/>
      <sheetName val="2 Zajed tr sred prih"/>
      <sheetName val="3 Oper Troskovi OP"/>
      <sheetName val="4 Amortizacija"/>
      <sheetName val="5 Nabavka el.en."/>
      <sheetName val="6 PPCK"/>
      <sheetName val="7 Struktura izvora finans"/>
      <sheetName val="8 Trosk.Prenosa i Distr"/>
      <sheetName val="9 Sredstva"/>
      <sheetName val="9.1 RS u prethodnom RP"/>
      <sheetName val="10 Naknade"/>
      <sheetName val="11 Gubici"/>
      <sheetName val="12 Ostali Prih"/>
      <sheetName val="13 KE Dis 2011"/>
      <sheetName val="13.1 KE Dis 2010"/>
      <sheetName val="14 КЕ JS 2011"/>
      <sheetName val="14.1 КЕ JS 2010"/>
      <sheetName val="15 Alokacija MOP i tar stav"/>
      <sheetName val="16 Plan ulaganja"/>
      <sheetName val="16.1 Plan ulag-pr reg per"/>
      <sheetName val="17 Zaposleni"/>
      <sheetName val="18 Prih.od Priklju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1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7109375" style="11" customWidth="1"/>
    <col min="2" max="2" width="19.00390625" style="11" customWidth="1"/>
    <col min="3" max="3" width="10.28125" style="11" customWidth="1"/>
    <col min="4" max="8" width="12.7109375" style="11" customWidth="1"/>
    <col min="9" max="16384" width="9.140625" style="11" customWidth="1"/>
  </cols>
  <sheetData>
    <row r="1" s="96" customFormat="1" ht="12.75">
      <c r="AR1" s="96" t="s">
        <v>208</v>
      </c>
    </row>
    <row r="2" s="96" customFormat="1" ht="12.75">
      <c r="AR2" s="96" t="s">
        <v>241</v>
      </c>
    </row>
    <row r="3" s="96" customFormat="1" ht="12.75">
      <c r="AR3" s="96" t="s">
        <v>242</v>
      </c>
    </row>
    <row r="4" s="96" customFormat="1" ht="12.75">
      <c r="AR4" s="96">
        <v>3</v>
      </c>
    </row>
    <row r="5" s="96" customFormat="1" ht="12.75"/>
    <row r="6" s="87" customFormat="1" ht="12.75"/>
    <row r="7" s="87" customFormat="1" ht="12.75"/>
    <row r="8" s="87" customFormat="1" ht="12.75"/>
    <row r="9" s="87" customFormat="1" ht="12.75"/>
    <row r="10" s="87" customFormat="1" ht="12.75">
      <c r="A10" s="11" t="s">
        <v>469</v>
      </c>
    </row>
    <row r="11" spans="3:4" s="88" customFormat="1" ht="12.75">
      <c r="C11" s="87"/>
      <c r="D11" s="87"/>
    </row>
    <row r="12" spans="1:2" s="87" customFormat="1" ht="12.75">
      <c r="A12" s="708" t="s">
        <v>575</v>
      </c>
      <c r="B12" s="709" t="s">
        <v>358</v>
      </c>
    </row>
    <row r="13" s="87" customFormat="1" ht="12.75"/>
    <row r="14" s="87" customFormat="1" ht="12.75"/>
    <row r="15" spans="1:8" s="87" customFormat="1" ht="12.75">
      <c r="A15" s="87" t="s">
        <v>256</v>
      </c>
      <c r="C15" s="786"/>
      <c r="D15" s="786"/>
      <c r="E15" s="786"/>
      <c r="F15" s="786"/>
      <c r="G15" s="786"/>
      <c r="H15" s="786"/>
    </row>
    <row r="16" spans="1:8" s="87" customFormat="1" ht="12.75">
      <c r="A16" s="87" t="s">
        <v>285</v>
      </c>
      <c r="C16" s="786"/>
      <c r="D16" s="786"/>
      <c r="E16" s="786"/>
      <c r="F16" s="786"/>
      <c r="G16" s="786"/>
      <c r="H16" s="786"/>
    </row>
    <row r="17" spans="1:8" s="87" customFormat="1" ht="12.75">
      <c r="A17" s="3" t="s">
        <v>57</v>
      </c>
      <c r="C17" s="786"/>
      <c r="D17" s="786"/>
      <c r="E17" s="786"/>
      <c r="F17" s="786"/>
      <c r="G17" s="786"/>
      <c r="H17" s="786"/>
    </row>
    <row r="18" s="87" customFormat="1" ht="12.75"/>
    <row r="19" spans="1:3" s="87" customFormat="1" ht="12.75">
      <c r="A19" s="87" t="s">
        <v>331</v>
      </c>
      <c r="C19" s="572">
        <v>2017</v>
      </c>
    </row>
    <row r="20" s="87" customFormat="1" ht="12.75"/>
    <row r="21" spans="1:8" s="87" customFormat="1" ht="12.75">
      <c r="A21" s="87" t="s">
        <v>257</v>
      </c>
      <c r="C21" s="786"/>
      <c r="D21" s="786"/>
      <c r="E21" s="786"/>
      <c r="F21" s="786"/>
      <c r="G21" s="786"/>
      <c r="H21" s="786"/>
    </row>
    <row r="22" s="87" customFormat="1" ht="12.75"/>
    <row r="23" spans="1:8" s="87" customFormat="1" ht="12.75">
      <c r="A23" s="87" t="s">
        <v>258</v>
      </c>
      <c r="B23" s="87" t="s">
        <v>209</v>
      </c>
      <c r="C23" s="786"/>
      <c r="D23" s="786"/>
      <c r="E23" s="786"/>
      <c r="F23" s="786"/>
      <c r="G23" s="786"/>
      <c r="H23" s="786"/>
    </row>
    <row r="24" s="87" customFormat="1" ht="12.75"/>
    <row r="25" spans="2:8" s="87" customFormat="1" ht="12.75">
      <c r="B25" s="87" t="s">
        <v>210</v>
      </c>
      <c r="C25" s="786"/>
      <c r="D25" s="786"/>
      <c r="E25" s="786"/>
      <c r="F25" s="786"/>
      <c r="G25" s="786"/>
      <c r="H25" s="786"/>
    </row>
    <row r="26" s="87" customFormat="1" ht="12.75"/>
    <row r="27" spans="2:8" s="87" customFormat="1" ht="12.75">
      <c r="B27" s="87" t="s">
        <v>243</v>
      </c>
      <c r="C27" s="786"/>
      <c r="D27" s="786"/>
      <c r="E27" s="786"/>
      <c r="F27" s="786"/>
      <c r="G27" s="786"/>
      <c r="H27" s="786"/>
    </row>
    <row r="28" s="87" customFormat="1" ht="12.75"/>
    <row r="29" spans="1:8" s="88" customFormat="1" ht="12.75">
      <c r="A29" s="88" t="s">
        <v>295</v>
      </c>
      <c r="C29" s="787"/>
      <c r="D29" s="787"/>
      <c r="E29" s="787"/>
      <c r="F29" s="787"/>
      <c r="G29" s="787"/>
      <c r="H29" s="787"/>
    </row>
    <row r="30" s="88" customFormat="1" ht="12.75"/>
    <row r="31" s="88" customFormat="1" ht="12.75"/>
    <row r="32" s="88" customFormat="1" ht="12.75">
      <c r="A32" s="88" t="s">
        <v>3</v>
      </c>
    </row>
    <row r="33" spans="1:5" s="88" customFormat="1" ht="12.75" customHeight="1">
      <c r="A33" s="14" t="s">
        <v>284</v>
      </c>
      <c r="B33" s="89"/>
      <c r="C33" s="573"/>
      <c r="D33" s="573"/>
      <c r="E33" s="573"/>
    </row>
    <row r="34" spans="1:8" s="94" customFormat="1" ht="6" customHeight="1">
      <c r="A34" s="88"/>
      <c r="B34" s="88"/>
      <c r="C34" s="88"/>
      <c r="D34" s="88"/>
      <c r="E34" s="88"/>
      <c r="F34" s="88"/>
      <c r="G34" s="88"/>
      <c r="H34" s="88"/>
    </row>
    <row r="35" spans="1:8" s="88" customFormat="1" ht="12.75">
      <c r="A35" s="785"/>
      <c r="B35" s="785"/>
      <c r="C35" s="785"/>
      <c r="D35" s="785"/>
      <c r="E35" s="785"/>
      <c r="F35" s="785"/>
      <c r="G35" s="785"/>
      <c r="H35" s="785"/>
    </row>
    <row r="36" s="88" customFormat="1" ht="12.75" customHeight="1">
      <c r="A36" s="107"/>
    </row>
    <row r="37" s="88" customFormat="1" ht="12.75" customHeight="1">
      <c r="A37"/>
    </row>
    <row r="38" s="88" customFormat="1" ht="12.75" customHeight="1">
      <c r="A38"/>
    </row>
    <row r="39" s="88" customFormat="1" ht="12.75" customHeight="1">
      <c r="A39"/>
    </row>
    <row r="40" s="88" customFormat="1" ht="12.75" customHeight="1">
      <c r="A40"/>
    </row>
    <row r="41" s="88" customFormat="1" ht="12.75" customHeight="1">
      <c r="A41"/>
    </row>
    <row r="42" s="88" customFormat="1" ht="12.75" customHeight="1"/>
    <row r="43" s="88" customFormat="1" ht="12.75"/>
    <row r="44" s="88" customFormat="1" ht="12.75"/>
    <row r="45" s="88" customFormat="1" ht="12.75"/>
    <row r="46" s="88" customFormat="1" ht="12.75"/>
    <row r="47" s="88" customFormat="1" ht="12.75"/>
    <row r="48" s="88" customFormat="1" ht="12.75"/>
    <row r="49" s="88" customFormat="1" ht="12.75"/>
    <row r="50" s="88" customFormat="1" ht="12.75"/>
    <row r="51" s="88" customFormat="1" ht="12.75"/>
    <row r="52" s="88" customFormat="1" ht="12.75"/>
    <row r="53" s="88" customFormat="1" ht="12.75"/>
    <row r="54" s="88" customFormat="1" ht="12.75"/>
    <row r="55" s="88" customFormat="1" ht="12.75"/>
    <row r="56" s="88" customFormat="1" ht="12.75"/>
    <row r="57" s="88" customFormat="1" ht="12.75"/>
    <row r="58" s="88" customFormat="1" ht="12.75"/>
    <row r="59" s="88" customFormat="1" ht="12.75"/>
    <row r="60" s="88" customFormat="1" ht="12.75"/>
    <row r="61" s="88" customFormat="1" ht="12.75"/>
    <row r="62" s="88" customFormat="1" ht="12.75"/>
    <row r="63" s="88" customFormat="1" ht="12.75"/>
    <row r="64" s="88" customFormat="1" ht="12.75"/>
    <row r="65" s="88" customFormat="1" ht="12.75"/>
    <row r="66" s="88" customFormat="1" ht="12.75"/>
    <row r="67" s="88" customFormat="1" ht="12.75"/>
    <row r="68" s="88" customFormat="1" ht="12.75"/>
    <row r="69" s="88" customFormat="1" ht="12.75"/>
    <row r="70" s="88" customFormat="1" ht="12.75"/>
    <row r="71" s="88" customFormat="1" ht="12.75"/>
    <row r="72" s="88" customFormat="1" ht="12.75"/>
    <row r="73" s="88" customFormat="1" ht="12.75"/>
    <row r="74" s="88" customFormat="1" ht="12.75"/>
    <row r="75" s="88" customFormat="1" ht="12.75"/>
    <row r="76" s="88" customFormat="1" ht="12.75"/>
    <row r="77" s="88" customFormat="1" ht="12.75"/>
    <row r="78" s="88" customFormat="1" ht="12.75"/>
    <row r="79" s="88" customFormat="1" ht="12.75"/>
    <row r="80" s="88" customFormat="1" ht="12.75"/>
    <row r="81" s="88" customFormat="1" ht="12.75"/>
    <row r="82" s="88" customFormat="1" ht="12.75"/>
    <row r="83" s="88" customFormat="1" ht="12.75"/>
    <row r="84" s="88" customFormat="1" ht="12.75"/>
    <row r="85" s="88" customFormat="1" ht="12.75"/>
    <row r="86" s="88" customFormat="1" ht="12.75"/>
    <row r="87" s="88" customFormat="1" ht="12.75"/>
    <row r="88" s="88" customFormat="1" ht="12.75"/>
    <row r="89" s="88" customFormat="1" ht="12.75"/>
    <row r="90" s="88" customFormat="1" ht="12.75"/>
    <row r="91" s="88" customFormat="1" ht="12.75"/>
    <row r="92" s="88" customFormat="1" ht="12.75"/>
    <row r="93" s="88" customFormat="1" ht="12.75"/>
    <row r="94" s="88" customFormat="1" ht="12.75"/>
    <row r="95" s="88" customFormat="1" ht="12.75"/>
    <row r="96" s="88" customFormat="1" ht="12.75"/>
    <row r="97" s="88" customFormat="1" ht="12.75"/>
    <row r="98" s="88" customFormat="1" ht="12.75"/>
    <row r="99" s="88" customFormat="1" ht="12.75"/>
    <row r="100" s="88" customFormat="1" ht="12.75"/>
    <row r="101" s="88" customFormat="1" ht="12.75"/>
    <row r="102" s="88" customFormat="1" ht="12.75"/>
    <row r="103" s="88" customFormat="1" ht="12.75"/>
    <row r="104" s="88" customFormat="1" ht="12.75"/>
    <row r="105" s="88" customFormat="1" ht="12.75"/>
    <row r="106" s="88" customFormat="1" ht="12.75"/>
    <row r="107" s="88" customFormat="1" ht="12.75"/>
    <row r="108" s="88" customFormat="1" ht="12.75"/>
    <row r="109" s="88" customFormat="1" ht="12.75"/>
    <row r="110" s="88" customFormat="1" ht="12.75"/>
    <row r="111" s="88" customFormat="1" ht="12.75"/>
    <row r="112" s="88" customFormat="1" ht="12.75"/>
    <row r="113" s="88" customFormat="1" ht="12.75"/>
    <row r="114" s="88" customFormat="1" ht="12.75"/>
    <row r="115" s="88" customFormat="1" ht="12.75"/>
    <row r="116" s="88" customFormat="1" ht="12.75"/>
    <row r="117" s="88" customFormat="1" ht="12.75"/>
    <row r="118" s="88" customFormat="1" ht="12.75"/>
    <row r="119" s="88" customFormat="1" ht="12.75"/>
    <row r="120" s="88" customFormat="1" ht="12.75"/>
    <row r="121" s="88" customFormat="1" ht="12.75"/>
    <row r="122" s="88" customFormat="1" ht="12.75"/>
    <row r="123" s="88" customFormat="1" ht="12.75"/>
    <row r="124" s="88" customFormat="1" ht="12.75"/>
    <row r="125" s="88" customFormat="1" ht="12.75"/>
    <row r="126" s="88" customFormat="1" ht="12.75"/>
    <row r="127" s="88" customFormat="1" ht="12.75"/>
    <row r="128" s="88" customFormat="1" ht="12.75"/>
    <row r="129" s="88" customFormat="1" ht="12.75"/>
    <row r="130" s="88" customFormat="1" ht="12.75"/>
    <row r="131" s="88" customFormat="1" ht="12.75"/>
    <row r="132" s="88" customFormat="1" ht="12.75"/>
    <row r="133" s="88" customFormat="1" ht="12.75"/>
    <row r="134" s="88" customFormat="1" ht="12.75"/>
    <row r="135" s="88" customFormat="1" ht="12.75"/>
    <row r="136" s="88" customFormat="1" ht="12.75"/>
    <row r="137" s="88" customFormat="1" ht="12.75"/>
    <row r="138" s="88" customFormat="1" ht="12.75"/>
    <row r="139" s="88" customFormat="1" ht="12.75"/>
    <row r="140" s="88" customFormat="1" ht="12.75"/>
    <row r="141" s="88" customFormat="1" ht="12.75"/>
    <row r="142" s="88" customFormat="1" ht="12.75"/>
    <row r="143" s="88" customFormat="1" ht="12.75"/>
    <row r="144" s="88" customFormat="1" ht="12.75"/>
    <row r="145" s="88" customFormat="1" ht="12.75"/>
    <row r="146" s="88" customFormat="1" ht="12.75"/>
    <row r="147" s="88" customFormat="1" ht="12.75"/>
    <row r="148" s="88" customFormat="1" ht="12.75"/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</sheetData>
  <sheetProtection selectLockedCells="1"/>
  <mergeCells count="9">
    <mergeCell ref="A35:H35"/>
    <mergeCell ref="C27:H27"/>
    <mergeCell ref="C29:H29"/>
    <mergeCell ref="C16:H16"/>
    <mergeCell ref="C15:H15"/>
    <mergeCell ref="C21:H21"/>
    <mergeCell ref="C23:H23"/>
    <mergeCell ref="C25:H25"/>
    <mergeCell ref="C17:H17"/>
  </mergeCells>
  <printOptions horizontalCentered="1"/>
  <pageMargins left="0.236220472440945" right="0.236220472440945" top="0.511811023622047" bottom="0.511811023622047" header="0.236220472440945" footer="0.236220472440945"/>
  <pageSetup fitToHeight="1" fitToWidth="1" horizontalDpi="600" verticalDpi="600" orientation="landscape" paperSize="9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27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3.140625" style="16" customWidth="1"/>
    <col min="2" max="2" width="6.140625" style="10" customWidth="1"/>
    <col min="3" max="3" width="37.00390625" style="10" customWidth="1"/>
    <col min="4" max="4" width="10.28125" style="10" customWidth="1"/>
    <col min="5" max="5" width="12.421875" style="10" customWidth="1"/>
    <col min="6" max="6" width="9.57421875" style="10" bestFit="1" customWidth="1"/>
    <col min="7" max="17" width="7.7109375" style="10" customWidth="1"/>
    <col min="18" max="18" width="10.57421875" style="10" customWidth="1"/>
    <col min="19" max="16384" width="8.8515625" style="10" customWidth="1"/>
  </cols>
  <sheetData>
    <row r="1" spans="1:65" ht="16.5" customHeight="1">
      <c r="A1" s="21" t="s">
        <v>317</v>
      </c>
      <c r="B1" s="21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</row>
    <row r="2" spans="1:65" ht="15" customHeight="1">
      <c r="A2" s="21"/>
      <c r="B2" s="21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</row>
    <row r="3" spans="1:65" ht="19.5" customHeight="1">
      <c r="A3" s="10"/>
      <c r="B3" s="15" t="str">
        <f>+CONCATENATE('Poc. strana'!$A$15," ",'Poc. strana'!$C$15)</f>
        <v>Назив енергетског субјекта: 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</row>
    <row r="4" spans="1:4" ht="14.25" customHeight="1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  <c r="C4" s="8"/>
      <c r="D4" s="8"/>
    </row>
    <row r="5" spans="1:2" ht="19.5" customHeight="1">
      <c r="A5" s="95"/>
      <c r="B5" s="15" t="str">
        <f>+CONCATENATE('Poc. strana'!$A$29," ",'Poc. strana'!$C$29)</f>
        <v>Датум обраде: </v>
      </c>
    </row>
    <row r="6" spans="1:2" ht="10.5" customHeight="1">
      <c r="A6" s="10"/>
      <c r="B6" s="15"/>
    </row>
    <row r="7" spans="1:18" ht="18" customHeight="1">
      <c r="A7" s="10"/>
      <c r="B7" s="844" t="s">
        <v>435</v>
      </c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</row>
    <row r="8" spans="1:8" ht="11.25" customHeight="1">
      <c r="A8" s="10"/>
      <c r="B8" s="66"/>
      <c r="C8" s="66"/>
      <c r="D8" s="66"/>
      <c r="E8" s="66"/>
      <c r="F8" s="66"/>
      <c r="G8" s="66"/>
      <c r="H8" s="66"/>
    </row>
    <row r="9" spans="1:8" ht="12.75" customHeight="1" thickBot="1">
      <c r="A9" s="10"/>
      <c r="B9" s="66"/>
      <c r="C9" s="66"/>
      <c r="D9" s="66"/>
      <c r="E9" s="66"/>
      <c r="F9" s="66"/>
      <c r="G9" s="66"/>
      <c r="H9" s="66"/>
    </row>
    <row r="10" spans="2:18" ht="13.5" thickTop="1">
      <c r="B10" s="862" t="str">
        <f>"Остварење "&amp;'Poc. strana'!$C$19&amp;". године"</f>
        <v>Остварење 2017. године</v>
      </c>
      <c r="C10" s="863"/>
      <c r="D10" s="863"/>
      <c r="E10" s="863"/>
      <c r="F10" s="863"/>
      <c r="G10" s="863"/>
      <c r="H10" s="863"/>
      <c r="I10" s="863"/>
      <c r="J10" s="863"/>
      <c r="K10" s="863"/>
      <c r="L10" s="863"/>
      <c r="M10" s="863"/>
      <c r="N10" s="863"/>
      <c r="O10" s="863"/>
      <c r="P10" s="863"/>
      <c r="Q10" s="863"/>
      <c r="R10" s="864"/>
    </row>
    <row r="11" spans="2:18" ht="25.5">
      <c r="B11" s="39" t="s">
        <v>202</v>
      </c>
      <c r="C11" s="40" t="s">
        <v>227</v>
      </c>
      <c r="D11" s="40" t="s">
        <v>283</v>
      </c>
      <c r="E11" s="40" t="s">
        <v>342</v>
      </c>
      <c r="F11" s="67" t="s">
        <v>205</v>
      </c>
      <c r="G11" s="67" t="s">
        <v>206</v>
      </c>
      <c r="H11" s="67" t="s">
        <v>207</v>
      </c>
      <c r="I11" s="115" t="s">
        <v>332</v>
      </c>
      <c r="J11" s="115" t="s">
        <v>333</v>
      </c>
      <c r="K11" s="115" t="s">
        <v>334</v>
      </c>
      <c r="L11" s="115" t="s">
        <v>335</v>
      </c>
      <c r="M11" s="115" t="s">
        <v>336</v>
      </c>
      <c r="N11" s="115" t="s">
        <v>337</v>
      </c>
      <c r="O11" s="115" t="s">
        <v>338</v>
      </c>
      <c r="P11" s="115" t="s">
        <v>346</v>
      </c>
      <c r="Q11" s="115" t="s">
        <v>347</v>
      </c>
      <c r="R11" s="68" t="s">
        <v>348</v>
      </c>
    </row>
    <row r="12" spans="2:18" ht="15.75">
      <c r="B12" s="108" t="s">
        <v>262</v>
      </c>
      <c r="C12" s="109" t="s">
        <v>359</v>
      </c>
      <c r="D12" s="110" t="s">
        <v>185</v>
      </c>
      <c r="E12" s="76" t="s">
        <v>70</v>
      </c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4">
        <f>SUM(F12:Q12)</f>
        <v>0</v>
      </c>
    </row>
    <row r="13" spans="2:18" ht="15.75">
      <c r="B13" s="185" t="s">
        <v>265</v>
      </c>
      <c r="C13" s="186" t="s">
        <v>498</v>
      </c>
      <c r="D13" s="110" t="s">
        <v>69</v>
      </c>
      <c r="E13" s="76" t="s">
        <v>322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574">
        <f>IF(R12=0,,R14/R12)</f>
        <v>0</v>
      </c>
    </row>
    <row r="14" spans="2:18" ht="25.5">
      <c r="B14" s="185" t="s">
        <v>273</v>
      </c>
      <c r="C14" s="186" t="s">
        <v>186</v>
      </c>
      <c r="D14" s="110" t="s">
        <v>323</v>
      </c>
      <c r="E14" s="76" t="s">
        <v>70</v>
      </c>
      <c r="F14" s="312">
        <f>+F12*(F13/(1-F13))</f>
        <v>0</v>
      </c>
      <c r="G14" s="312">
        <f aca="true" t="shared" si="0" ref="G14:Q14">+G12*(G13/(1-G13))</f>
        <v>0</v>
      </c>
      <c r="H14" s="312">
        <f t="shared" si="0"/>
        <v>0</v>
      </c>
      <c r="I14" s="312">
        <f t="shared" si="0"/>
        <v>0</v>
      </c>
      <c r="J14" s="312">
        <f t="shared" si="0"/>
        <v>0</v>
      </c>
      <c r="K14" s="312">
        <f t="shared" si="0"/>
        <v>0</v>
      </c>
      <c r="L14" s="312">
        <f t="shared" si="0"/>
        <v>0</v>
      </c>
      <c r="M14" s="312">
        <f t="shared" si="0"/>
        <v>0</v>
      </c>
      <c r="N14" s="312">
        <f t="shared" si="0"/>
        <v>0</v>
      </c>
      <c r="O14" s="312">
        <f t="shared" si="0"/>
        <v>0</v>
      </c>
      <c r="P14" s="312">
        <f t="shared" si="0"/>
        <v>0</v>
      </c>
      <c r="Q14" s="312">
        <f t="shared" si="0"/>
        <v>0</v>
      </c>
      <c r="R14" s="188">
        <f>SUM(F14:Q14)</f>
        <v>0</v>
      </c>
    </row>
    <row r="15" spans="2:18" ht="25.5">
      <c r="B15" s="185" t="s">
        <v>56</v>
      </c>
      <c r="C15" s="109" t="s">
        <v>183</v>
      </c>
      <c r="D15" s="110" t="s">
        <v>344</v>
      </c>
      <c r="E15" s="110" t="s">
        <v>343</v>
      </c>
      <c r="F15" s="311"/>
      <c r="G15" s="311"/>
      <c r="H15" s="311"/>
      <c r="I15" s="311"/>
      <c r="J15" s="311"/>
      <c r="K15" s="311"/>
      <c r="L15" s="311"/>
      <c r="M15" s="311"/>
      <c r="N15" s="311"/>
      <c r="O15" s="933"/>
      <c r="P15" s="311"/>
      <c r="Q15" s="311"/>
      <c r="R15" s="187"/>
    </row>
    <row r="16" spans="2:18" ht="16.5" thickBot="1">
      <c r="B16" s="111" t="s">
        <v>60</v>
      </c>
      <c r="C16" s="112" t="s">
        <v>187</v>
      </c>
      <c r="D16" s="113" t="s">
        <v>184</v>
      </c>
      <c r="E16" s="114" t="s">
        <v>321</v>
      </c>
      <c r="F16" s="174">
        <f>PRODUCT(F14:F15)</f>
        <v>0</v>
      </c>
      <c r="G16" s="174">
        <f aca="true" t="shared" si="1" ref="G16:Q16">PRODUCT(G14:G15)</f>
        <v>0</v>
      </c>
      <c r="H16" s="174">
        <f t="shared" si="1"/>
        <v>0</v>
      </c>
      <c r="I16" s="174">
        <f t="shared" si="1"/>
        <v>0</v>
      </c>
      <c r="J16" s="174">
        <f t="shared" si="1"/>
        <v>0</v>
      </c>
      <c r="K16" s="174">
        <f t="shared" si="1"/>
        <v>0</v>
      </c>
      <c r="L16" s="174">
        <f t="shared" si="1"/>
        <v>0</v>
      </c>
      <c r="M16" s="174">
        <f t="shared" si="1"/>
        <v>0</v>
      </c>
      <c r="N16" s="174">
        <f t="shared" si="1"/>
        <v>0</v>
      </c>
      <c r="O16" s="174">
        <f t="shared" si="1"/>
        <v>0</v>
      </c>
      <c r="P16" s="174">
        <f t="shared" si="1"/>
        <v>0</v>
      </c>
      <c r="Q16" s="174">
        <f t="shared" si="1"/>
        <v>0</v>
      </c>
      <c r="R16" s="51">
        <f>SUM(F16:Q16)</f>
        <v>0</v>
      </c>
    </row>
    <row r="17" spans="2:18" ht="15" customHeight="1" thickTop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2:18" ht="15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2:18" ht="15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2:18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2:18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18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2:18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2:18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2:18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2:18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2:18" ht="30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sheetProtection formatCells="0" formatColumns="0" selectLockedCells="1"/>
  <mergeCells count="2">
    <mergeCell ref="B7:R7"/>
    <mergeCell ref="B10:R10"/>
  </mergeCells>
  <printOptions horizontalCentered="1"/>
  <pageMargins left="0.2362204724409449" right="0.2362204724409449" top="0.5118110236220472" bottom="0.5118110236220472" header="0.2362204724409449" footer="0.2362204724409449"/>
  <pageSetup horizontalDpi="600" verticalDpi="600" orientation="landscape" paperSize="9" scale="59" r:id="rId1"/>
  <headerFooter alignWithMargins="0">
    <oddFooter>&amp;R&amp;"Arial Narrow,Regular"Страна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K198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4.140625" style="46" customWidth="1"/>
    <col min="2" max="2" width="13.57421875" style="73" customWidth="1"/>
    <col min="3" max="3" width="72.00390625" style="6" customWidth="1"/>
    <col min="4" max="4" width="17.7109375" style="6" customWidth="1"/>
    <col min="5" max="6" width="17.7109375" style="46" customWidth="1"/>
    <col min="7" max="16384" width="8.8515625" style="46" customWidth="1"/>
  </cols>
  <sheetData>
    <row r="1" spans="1:63" s="21" customFormat="1" ht="17.25" customHeight="1">
      <c r="A1" s="21" t="s">
        <v>317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5:63" s="21" customFormat="1" ht="17.25" customHeight="1"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21" customFormat="1" ht="17.25" customHeight="1">
      <c r="A3" s="10"/>
      <c r="B3" s="15" t="str">
        <f>+CONCATENATE('Poc. strana'!$A$15," ",'Poc. strana'!$C$15)</f>
        <v>Назив енергетског субјекта: 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4" s="21" customFormat="1" ht="17.25" customHeight="1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  <c r="C4" s="5"/>
      <c r="D4" s="5"/>
    </row>
    <row r="5" spans="1:4" s="21" customFormat="1" ht="17.25" customHeight="1">
      <c r="A5" s="95"/>
      <c r="B5" s="15" t="str">
        <f>+CONCATENATE('Poc. strana'!$A$29," ",'Poc. strana'!$C$29)</f>
        <v>Датум обраде: </v>
      </c>
      <c r="C5" s="5"/>
      <c r="D5" s="5"/>
    </row>
    <row r="6" spans="3:4" ht="17.25" customHeight="1">
      <c r="C6" s="5"/>
      <c r="D6" s="5"/>
    </row>
    <row r="7" spans="2:6" s="21" customFormat="1" ht="22.5" customHeight="1">
      <c r="B7" s="870" t="s">
        <v>436</v>
      </c>
      <c r="C7" s="870"/>
      <c r="D7" s="870"/>
      <c r="E7" s="613"/>
      <c r="F7" s="613"/>
    </row>
    <row r="8" spans="2:4" s="21" customFormat="1" ht="12.75">
      <c r="B8" s="74"/>
      <c r="C8" s="74"/>
      <c r="D8" s="74"/>
    </row>
    <row r="9" spans="2:4" s="21" customFormat="1" ht="13.5" thickBot="1">
      <c r="B9" s="17"/>
      <c r="C9" s="75"/>
      <c r="D9" s="98" t="s">
        <v>341</v>
      </c>
    </row>
    <row r="10" spans="2:6" s="10" customFormat="1" ht="27" customHeight="1" thickTop="1">
      <c r="B10" s="841" t="s">
        <v>202</v>
      </c>
      <c r="C10" s="865" t="s">
        <v>227</v>
      </c>
      <c r="D10" s="868" t="str">
        <f>CONCATENATE("Остварење ",'Poc. strana'!$C$19)</f>
        <v>Остварење 2017</v>
      </c>
      <c r="E10"/>
      <c r="F10"/>
    </row>
    <row r="11" spans="2:6" s="10" customFormat="1" ht="12.75">
      <c r="B11" s="867"/>
      <c r="C11" s="866"/>
      <c r="D11" s="869"/>
      <c r="E11"/>
      <c r="F11"/>
    </row>
    <row r="12" spans="2:6" s="10" customFormat="1" ht="16.5" customHeight="1">
      <c r="B12" s="458">
        <v>1</v>
      </c>
      <c r="C12" s="459" t="s">
        <v>228</v>
      </c>
      <c r="D12" s="197"/>
      <c r="E12"/>
      <c r="F12"/>
    </row>
    <row r="13" spans="2:6" s="10" customFormat="1" ht="16.5" customHeight="1">
      <c r="B13" s="64">
        <f aca="true" t="shared" si="0" ref="B13:B19">+B12+1</f>
        <v>2</v>
      </c>
      <c r="C13" s="77" t="s">
        <v>178</v>
      </c>
      <c r="D13" s="198"/>
      <c r="E13"/>
      <c r="F13"/>
    </row>
    <row r="14" spans="2:6" s="10" customFormat="1" ht="16.5" customHeight="1">
      <c r="B14" s="64">
        <f t="shared" si="0"/>
        <v>3</v>
      </c>
      <c r="C14" s="77" t="s">
        <v>576</v>
      </c>
      <c r="D14" s="198"/>
      <c r="E14"/>
      <c r="F14"/>
    </row>
    <row r="15" spans="2:6" s="10" customFormat="1" ht="16.5" customHeight="1">
      <c r="B15" s="64">
        <f t="shared" si="0"/>
        <v>4</v>
      </c>
      <c r="C15" s="77" t="s">
        <v>360</v>
      </c>
      <c r="D15" s="199"/>
      <c r="E15"/>
      <c r="F15"/>
    </row>
    <row r="16" spans="2:6" s="10" customFormat="1" ht="16.5" customHeight="1">
      <c r="B16" s="64">
        <f t="shared" si="0"/>
        <v>5</v>
      </c>
      <c r="C16" s="77" t="s">
        <v>361</v>
      </c>
      <c r="D16" s="199"/>
      <c r="E16"/>
      <c r="F16"/>
    </row>
    <row r="17" spans="2:6" s="10" customFormat="1" ht="16.5" customHeight="1">
      <c r="B17" s="64">
        <f t="shared" si="0"/>
        <v>6</v>
      </c>
      <c r="C17" s="77" t="s">
        <v>577</v>
      </c>
      <c r="D17" s="199"/>
      <c r="E17"/>
      <c r="F17"/>
    </row>
    <row r="18" spans="2:6" s="10" customFormat="1" ht="16.5" customHeight="1">
      <c r="B18" s="78">
        <v>7</v>
      </c>
      <c r="C18" s="79" t="s">
        <v>229</v>
      </c>
      <c r="D18" s="204"/>
      <c r="E18"/>
      <c r="F18"/>
    </row>
    <row r="19" spans="2:6" s="10" customFormat="1" ht="16.5" customHeight="1" thickBot="1">
      <c r="B19" s="80">
        <f t="shared" si="0"/>
        <v>8</v>
      </c>
      <c r="C19" s="81" t="s">
        <v>2</v>
      </c>
      <c r="D19" s="82">
        <f>SUM(D12:D18)</f>
        <v>0</v>
      </c>
      <c r="E19"/>
      <c r="F19"/>
    </row>
    <row r="20" spans="2:7" s="21" customFormat="1" ht="13.5" thickTop="1">
      <c r="B20" s="17"/>
      <c r="C20" s="83"/>
      <c r="D20" s="83"/>
      <c r="E20" s="16"/>
      <c r="F20" s="10"/>
      <c r="G20" s="10"/>
    </row>
    <row r="21" spans="2:7" s="21" customFormat="1" ht="15.75" customHeight="1">
      <c r="B21" s="17"/>
      <c r="C21" s="84"/>
      <c r="D21" s="84"/>
      <c r="F21" s="10"/>
      <c r="G21" s="10"/>
    </row>
    <row r="22" spans="2:7" s="21" customFormat="1" ht="30" customHeight="1">
      <c r="B22" s="17"/>
      <c r="C22" s="339"/>
      <c r="D22" s="339"/>
      <c r="E22" s="16"/>
      <c r="F22" s="10"/>
      <c r="G22" s="10"/>
    </row>
    <row r="23" spans="2:7" s="21" customFormat="1" ht="30" customHeight="1">
      <c r="B23" s="17"/>
      <c r="C23" s="339"/>
      <c r="D23" s="339"/>
      <c r="E23" s="16"/>
      <c r="F23" s="10"/>
      <c r="G23" s="10"/>
    </row>
    <row r="24" spans="2:7" s="21" customFormat="1" ht="30" customHeight="1">
      <c r="B24" s="17"/>
      <c r="C24" s="84"/>
      <c r="D24" s="84"/>
      <c r="E24" s="16"/>
      <c r="F24" s="10"/>
      <c r="G24" s="10"/>
    </row>
    <row r="25" spans="2:7" s="21" customFormat="1" ht="30" customHeight="1">
      <c r="B25" s="17"/>
      <c r="E25" s="16"/>
      <c r="G25" s="10"/>
    </row>
    <row r="26" spans="3:5" ht="30" customHeight="1">
      <c r="C26" s="46"/>
      <c r="D26" s="46"/>
      <c r="E26" s="481"/>
    </row>
    <row r="27" spans="3:5" ht="30" customHeight="1">
      <c r="C27" s="46"/>
      <c r="D27" s="46"/>
      <c r="E27" s="73"/>
    </row>
    <row r="28" spans="3:4" ht="30" customHeight="1">
      <c r="C28" s="46"/>
      <c r="D28" s="46"/>
    </row>
    <row r="29" spans="3:4" ht="30" customHeight="1">
      <c r="C29" s="46"/>
      <c r="D29" s="46"/>
    </row>
    <row r="30" spans="3:4" ht="30" customHeight="1">
      <c r="C30" s="46"/>
      <c r="D30" s="46"/>
    </row>
    <row r="31" spans="3:4" ht="30" customHeight="1">
      <c r="C31" s="46"/>
      <c r="D31" s="46"/>
    </row>
    <row r="32" spans="3:4" ht="30" customHeight="1">
      <c r="C32" s="46"/>
      <c r="D32" s="46"/>
    </row>
    <row r="33" spans="3:4" ht="30" customHeight="1">
      <c r="C33" s="46"/>
      <c r="D33" s="46"/>
    </row>
    <row r="34" spans="3:4" ht="30" customHeight="1">
      <c r="C34" s="46"/>
      <c r="D34" s="46"/>
    </row>
    <row r="35" spans="3:4" ht="30" customHeight="1">
      <c r="C35" s="46"/>
      <c r="D35" s="46"/>
    </row>
    <row r="36" spans="3:4" ht="30" customHeight="1">
      <c r="C36" s="46"/>
      <c r="D36" s="46"/>
    </row>
    <row r="37" spans="3:4" ht="30" customHeight="1">
      <c r="C37" s="46"/>
      <c r="D37" s="46"/>
    </row>
    <row r="38" spans="3:4" ht="30" customHeight="1">
      <c r="C38" s="46"/>
      <c r="D38" s="46"/>
    </row>
    <row r="39" spans="3:4" ht="30" customHeight="1">
      <c r="C39" s="46"/>
      <c r="D39" s="46"/>
    </row>
    <row r="40" spans="3:4" ht="30" customHeight="1">
      <c r="C40" s="46"/>
      <c r="D40" s="46"/>
    </row>
    <row r="41" spans="3:4" ht="30" customHeight="1">
      <c r="C41" s="46"/>
      <c r="D41" s="46"/>
    </row>
    <row r="42" spans="3:4" ht="30" customHeight="1">
      <c r="C42" s="46"/>
      <c r="D42" s="46"/>
    </row>
    <row r="43" spans="3:4" ht="30" customHeight="1">
      <c r="C43" s="46"/>
      <c r="D43" s="46"/>
    </row>
    <row r="44" spans="3:4" ht="30" customHeight="1">
      <c r="C44" s="46"/>
      <c r="D44" s="46"/>
    </row>
    <row r="45" spans="3:4" ht="30" customHeight="1">
      <c r="C45" s="46"/>
      <c r="D45" s="46"/>
    </row>
    <row r="46" spans="3:4" ht="30" customHeight="1">
      <c r="C46" s="46"/>
      <c r="D46" s="46"/>
    </row>
    <row r="47" spans="3:4" ht="30" customHeight="1">
      <c r="C47" s="46"/>
      <c r="D47" s="46"/>
    </row>
    <row r="48" spans="3:4" ht="30" customHeight="1">
      <c r="C48" s="46"/>
      <c r="D48" s="46"/>
    </row>
    <row r="49" spans="3:4" ht="30" customHeight="1">
      <c r="C49" s="46"/>
      <c r="D49" s="46"/>
    </row>
    <row r="50" spans="3:4" ht="30" customHeight="1">
      <c r="C50" s="46"/>
      <c r="D50" s="46"/>
    </row>
    <row r="51" spans="3:4" ht="30" customHeight="1">
      <c r="C51" s="46"/>
      <c r="D51" s="46"/>
    </row>
    <row r="52" spans="3:4" ht="30" customHeight="1">
      <c r="C52" s="46"/>
      <c r="D52" s="46"/>
    </row>
    <row r="53" spans="3:4" ht="30" customHeight="1">
      <c r="C53" s="46"/>
      <c r="D53" s="46"/>
    </row>
    <row r="54" spans="3:4" ht="30" customHeight="1">
      <c r="C54" s="46"/>
      <c r="D54" s="46"/>
    </row>
    <row r="55" spans="3:4" ht="30" customHeight="1">
      <c r="C55" s="46"/>
      <c r="D55" s="46"/>
    </row>
    <row r="56" spans="3:4" ht="30" customHeight="1">
      <c r="C56" s="46"/>
      <c r="D56" s="46"/>
    </row>
    <row r="57" spans="3:4" ht="30" customHeight="1">
      <c r="C57" s="46"/>
      <c r="D57" s="46"/>
    </row>
    <row r="58" spans="3:4" ht="30" customHeight="1">
      <c r="C58" s="46"/>
      <c r="D58" s="46"/>
    </row>
    <row r="59" spans="3:4" ht="30" customHeight="1">
      <c r="C59" s="46"/>
      <c r="D59" s="46"/>
    </row>
    <row r="60" spans="3:4" ht="30" customHeight="1">
      <c r="C60" s="46"/>
      <c r="D60" s="46"/>
    </row>
    <row r="61" spans="3:4" ht="30" customHeight="1">
      <c r="C61" s="46"/>
      <c r="D61" s="46"/>
    </row>
    <row r="62" spans="3:4" ht="30" customHeight="1">
      <c r="C62" s="46"/>
      <c r="D62" s="46"/>
    </row>
    <row r="63" spans="3:4" ht="30" customHeight="1">
      <c r="C63" s="46"/>
      <c r="D63" s="46"/>
    </row>
    <row r="64" spans="3:4" ht="30" customHeight="1">
      <c r="C64" s="46"/>
      <c r="D64" s="46"/>
    </row>
    <row r="65" spans="3:4" ht="30" customHeight="1">
      <c r="C65" s="46"/>
      <c r="D65" s="46"/>
    </row>
    <row r="66" spans="3:4" ht="30" customHeight="1">
      <c r="C66" s="46"/>
      <c r="D66" s="46"/>
    </row>
    <row r="67" spans="3:4" ht="30" customHeight="1">
      <c r="C67" s="46"/>
      <c r="D67" s="46"/>
    </row>
    <row r="68" spans="3:4" ht="30" customHeight="1">
      <c r="C68" s="46"/>
      <c r="D68" s="46"/>
    </row>
    <row r="69" spans="3:4" ht="30" customHeight="1">
      <c r="C69" s="46"/>
      <c r="D69" s="46"/>
    </row>
    <row r="70" spans="3:4" ht="30" customHeight="1">
      <c r="C70" s="46"/>
      <c r="D70" s="46"/>
    </row>
    <row r="71" spans="3:4" ht="30" customHeight="1">
      <c r="C71" s="46"/>
      <c r="D71" s="46"/>
    </row>
    <row r="72" spans="3:4" ht="30" customHeight="1">
      <c r="C72" s="46"/>
      <c r="D72" s="46"/>
    </row>
    <row r="73" spans="3:4" ht="30" customHeight="1">
      <c r="C73" s="46"/>
      <c r="D73" s="46"/>
    </row>
    <row r="74" spans="3:4" ht="30" customHeight="1">
      <c r="C74" s="46"/>
      <c r="D74" s="46"/>
    </row>
    <row r="75" spans="3:4" ht="30" customHeight="1">
      <c r="C75" s="46"/>
      <c r="D75" s="46"/>
    </row>
    <row r="76" spans="3:4" ht="30" customHeight="1">
      <c r="C76" s="46"/>
      <c r="D76" s="46"/>
    </row>
    <row r="77" spans="3:4" ht="30" customHeight="1">
      <c r="C77" s="46"/>
      <c r="D77" s="46"/>
    </row>
    <row r="78" spans="3:4" ht="30" customHeight="1">
      <c r="C78" s="46"/>
      <c r="D78" s="46"/>
    </row>
    <row r="79" spans="3:4" ht="30" customHeight="1">
      <c r="C79" s="46"/>
      <c r="D79" s="46"/>
    </row>
    <row r="80" spans="3:4" ht="30" customHeight="1">
      <c r="C80" s="46"/>
      <c r="D80" s="46"/>
    </row>
    <row r="81" spans="3:4" ht="30" customHeight="1">
      <c r="C81" s="46"/>
      <c r="D81" s="46"/>
    </row>
    <row r="82" spans="3:4" ht="30" customHeight="1">
      <c r="C82" s="46"/>
      <c r="D82" s="46"/>
    </row>
    <row r="83" spans="3:4" ht="30" customHeight="1">
      <c r="C83" s="46"/>
      <c r="D83" s="46"/>
    </row>
    <row r="84" spans="3:4" ht="30" customHeight="1">
      <c r="C84" s="46"/>
      <c r="D84" s="46"/>
    </row>
    <row r="85" spans="3:4" ht="30" customHeight="1">
      <c r="C85" s="46"/>
      <c r="D85" s="46"/>
    </row>
    <row r="86" spans="3:4" ht="30" customHeight="1">
      <c r="C86" s="46"/>
      <c r="D86" s="46"/>
    </row>
    <row r="87" spans="3:4" ht="30" customHeight="1">
      <c r="C87" s="46"/>
      <c r="D87" s="46"/>
    </row>
    <row r="88" spans="3:4" ht="30" customHeight="1">
      <c r="C88" s="46"/>
      <c r="D88" s="46"/>
    </row>
    <row r="89" spans="3:4" ht="30" customHeight="1">
      <c r="C89" s="46"/>
      <c r="D89" s="46"/>
    </row>
    <row r="90" spans="3:4" ht="30" customHeight="1">
      <c r="C90" s="46"/>
      <c r="D90" s="46"/>
    </row>
    <row r="91" spans="3:4" ht="30" customHeight="1">
      <c r="C91" s="46"/>
      <c r="D91" s="46"/>
    </row>
    <row r="92" spans="3:4" ht="30" customHeight="1">
      <c r="C92" s="46"/>
      <c r="D92" s="46"/>
    </row>
    <row r="93" spans="3:4" ht="30" customHeight="1">
      <c r="C93" s="46"/>
      <c r="D93" s="46"/>
    </row>
    <row r="94" spans="3:4" ht="30" customHeight="1">
      <c r="C94" s="46"/>
      <c r="D94" s="46"/>
    </row>
    <row r="95" spans="3:4" ht="30" customHeight="1">
      <c r="C95" s="46"/>
      <c r="D95" s="46"/>
    </row>
    <row r="96" spans="3:4" ht="30" customHeight="1">
      <c r="C96" s="46"/>
      <c r="D96" s="46"/>
    </row>
    <row r="97" spans="3:4" ht="30" customHeight="1">
      <c r="C97" s="46"/>
      <c r="D97" s="46"/>
    </row>
    <row r="98" spans="3:4" ht="30" customHeight="1">
      <c r="C98" s="46"/>
      <c r="D98" s="46"/>
    </row>
    <row r="99" spans="3:4" ht="30" customHeight="1">
      <c r="C99" s="46"/>
      <c r="D99" s="46"/>
    </row>
    <row r="100" spans="3:4" ht="30" customHeight="1">
      <c r="C100" s="46"/>
      <c r="D100" s="46"/>
    </row>
    <row r="101" spans="3:4" ht="30" customHeight="1">
      <c r="C101" s="46"/>
      <c r="D101" s="46"/>
    </row>
    <row r="102" spans="3:4" ht="30" customHeight="1">
      <c r="C102" s="46"/>
      <c r="D102" s="46"/>
    </row>
    <row r="103" spans="3:4" ht="30" customHeight="1">
      <c r="C103" s="46"/>
      <c r="D103" s="46"/>
    </row>
    <row r="104" spans="3:4" ht="30" customHeight="1">
      <c r="C104" s="46"/>
      <c r="D104" s="46"/>
    </row>
    <row r="105" spans="3:4" ht="30" customHeight="1">
      <c r="C105" s="46"/>
      <c r="D105" s="46"/>
    </row>
    <row r="106" spans="3:4" ht="30" customHeight="1">
      <c r="C106" s="46"/>
      <c r="D106" s="46"/>
    </row>
    <row r="107" spans="3:4" ht="30" customHeight="1">
      <c r="C107" s="46"/>
      <c r="D107" s="46"/>
    </row>
    <row r="108" spans="3:4" ht="30" customHeight="1">
      <c r="C108" s="46"/>
      <c r="D108" s="46"/>
    </row>
    <row r="109" spans="3:4" ht="30" customHeight="1">
      <c r="C109" s="46"/>
      <c r="D109" s="46"/>
    </row>
    <row r="110" spans="3:4" ht="30" customHeight="1">
      <c r="C110" s="46"/>
      <c r="D110" s="46"/>
    </row>
    <row r="111" spans="3:4" ht="30" customHeight="1">
      <c r="C111" s="46"/>
      <c r="D111" s="46"/>
    </row>
    <row r="112" spans="3:4" ht="30" customHeight="1">
      <c r="C112" s="46"/>
      <c r="D112" s="46"/>
    </row>
    <row r="113" spans="3:4" ht="30" customHeight="1">
      <c r="C113" s="46"/>
      <c r="D113" s="46"/>
    </row>
    <row r="114" spans="3:4" ht="30" customHeight="1">
      <c r="C114" s="46"/>
      <c r="D114" s="46"/>
    </row>
    <row r="115" spans="3:4" ht="30" customHeight="1">
      <c r="C115" s="46"/>
      <c r="D115" s="46"/>
    </row>
    <row r="116" spans="3:4" ht="30" customHeight="1">
      <c r="C116" s="46"/>
      <c r="D116" s="46"/>
    </row>
    <row r="117" spans="3:4" ht="30" customHeight="1">
      <c r="C117" s="46"/>
      <c r="D117" s="46"/>
    </row>
    <row r="118" spans="3:4" ht="30" customHeight="1">
      <c r="C118" s="46"/>
      <c r="D118" s="46"/>
    </row>
    <row r="119" spans="3:4" ht="30" customHeight="1">
      <c r="C119" s="46"/>
      <c r="D119" s="46"/>
    </row>
    <row r="120" spans="3:4" ht="30" customHeight="1">
      <c r="C120" s="46"/>
      <c r="D120" s="46"/>
    </row>
    <row r="121" spans="3:4" ht="30" customHeight="1">
      <c r="C121" s="46"/>
      <c r="D121" s="46"/>
    </row>
    <row r="122" spans="3:4" ht="30" customHeight="1">
      <c r="C122" s="46"/>
      <c r="D122" s="46"/>
    </row>
    <row r="123" spans="3:4" ht="30" customHeight="1">
      <c r="C123" s="46"/>
      <c r="D123" s="46"/>
    </row>
    <row r="124" spans="3:4" ht="30" customHeight="1">
      <c r="C124" s="46"/>
      <c r="D124" s="46"/>
    </row>
    <row r="125" spans="3:4" ht="30" customHeight="1">
      <c r="C125" s="46"/>
      <c r="D125" s="46"/>
    </row>
    <row r="126" spans="3:4" ht="30" customHeight="1">
      <c r="C126" s="46"/>
      <c r="D126" s="46"/>
    </row>
    <row r="127" spans="3:4" ht="30" customHeight="1">
      <c r="C127" s="46"/>
      <c r="D127" s="46"/>
    </row>
    <row r="128" spans="3:4" ht="30" customHeight="1">
      <c r="C128" s="46"/>
      <c r="D128" s="46"/>
    </row>
    <row r="129" spans="3:4" ht="30" customHeight="1">
      <c r="C129" s="46"/>
      <c r="D129" s="46"/>
    </row>
    <row r="130" spans="3:4" ht="30" customHeight="1">
      <c r="C130" s="46"/>
      <c r="D130" s="46"/>
    </row>
    <row r="131" spans="3:4" ht="30" customHeight="1">
      <c r="C131" s="46"/>
      <c r="D131" s="46"/>
    </row>
    <row r="132" spans="3:4" ht="30" customHeight="1">
      <c r="C132" s="46"/>
      <c r="D132" s="46"/>
    </row>
    <row r="133" spans="3:4" ht="30" customHeight="1">
      <c r="C133" s="46"/>
      <c r="D133" s="46"/>
    </row>
    <row r="134" spans="3:4" ht="30" customHeight="1">
      <c r="C134" s="46"/>
      <c r="D134" s="46"/>
    </row>
    <row r="135" spans="3:4" ht="30" customHeight="1">
      <c r="C135" s="46"/>
      <c r="D135" s="46"/>
    </row>
    <row r="136" spans="3:4" ht="30" customHeight="1">
      <c r="C136" s="46"/>
      <c r="D136" s="46"/>
    </row>
    <row r="137" spans="3:4" ht="30" customHeight="1">
      <c r="C137" s="46"/>
      <c r="D137" s="46"/>
    </row>
    <row r="138" spans="3:4" ht="30" customHeight="1">
      <c r="C138" s="46"/>
      <c r="D138" s="46"/>
    </row>
    <row r="139" spans="3:4" ht="30" customHeight="1">
      <c r="C139" s="46"/>
      <c r="D139" s="46"/>
    </row>
    <row r="140" spans="3:4" ht="30" customHeight="1">
      <c r="C140" s="46"/>
      <c r="D140" s="46"/>
    </row>
    <row r="141" spans="3:4" ht="30" customHeight="1">
      <c r="C141" s="46"/>
      <c r="D141" s="46"/>
    </row>
    <row r="142" spans="3:4" ht="30" customHeight="1">
      <c r="C142" s="46"/>
      <c r="D142" s="46"/>
    </row>
    <row r="143" spans="3:4" ht="30" customHeight="1">
      <c r="C143" s="46"/>
      <c r="D143" s="46"/>
    </row>
    <row r="144" spans="3:4" ht="30" customHeight="1">
      <c r="C144" s="46"/>
      <c r="D144" s="46"/>
    </row>
    <row r="145" spans="3:4" ht="30" customHeight="1">
      <c r="C145" s="46"/>
      <c r="D145" s="46"/>
    </row>
    <row r="146" spans="3:4" ht="30" customHeight="1">
      <c r="C146" s="46"/>
      <c r="D146" s="46"/>
    </row>
    <row r="147" spans="3:4" ht="30" customHeight="1">
      <c r="C147" s="46"/>
      <c r="D147" s="46"/>
    </row>
    <row r="148" spans="3:4" ht="30" customHeight="1">
      <c r="C148" s="46"/>
      <c r="D148" s="46"/>
    </row>
    <row r="149" spans="3:4" ht="30" customHeight="1">
      <c r="C149" s="46"/>
      <c r="D149" s="46"/>
    </row>
    <row r="150" spans="3:4" ht="30" customHeight="1">
      <c r="C150" s="46"/>
      <c r="D150" s="46"/>
    </row>
    <row r="151" spans="3:4" ht="30" customHeight="1">
      <c r="C151" s="46"/>
      <c r="D151" s="46"/>
    </row>
    <row r="152" spans="3:4" ht="30" customHeight="1">
      <c r="C152" s="46"/>
      <c r="D152" s="46"/>
    </row>
    <row r="153" spans="3:4" ht="30" customHeight="1">
      <c r="C153" s="46"/>
      <c r="D153" s="46"/>
    </row>
    <row r="154" spans="3:4" ht="30" customHeight="1">
      <c r="C154" s="46"/>
      <c r="D154" s="46"/>
    </row>
    <row r="155" spans="3:4" ht="30" customHeight="1">
      <c r="C155" s="46"/>
      <c r="D155" s="46"/>
    </row>
    <row r="156" spans="3:4" ht="30" customHeight="1">
      <c r="C156" s="46"/>
      <c r="D156" s="46"/>
    </row>
    <row r="157" spans="3:4" ht="30" customHeight="1">
      <c r="C157" s="46"/>
      <c r="D157" s="46"/>
    </row>
    <row r="158" spans="3:4" ht="30" customHeight="1">
      <c r="C158" s="46"/>
      <c r="D158" s="46"/>
    </row>
    <row r="159" spans="3:4" ht="30" customHeight="1">
      <c r="C159" s="46"/>
      <c r="D159" s="46"/>
    </row>
    <row r="160" spans="3:4" ht="30" customHeight="1">
      <c r="C160" s="46"/>
      <c r="D160" s="46"/>
    </row>
    <row r="161" spans="3:4" ht="30" customHeight="1">
      <c r="C161" s="46"/>
      <c r="D161" s="46"/>
    </row>
    <row r="162" spans="3:4" ht="30" customHeight="1">
      <c r="C162" s="46"/>
      <c r="D162" s="46"/>
    </row>
    <row r="163" spans="3:4" ht="30" customHeight="1">
      <c r="C163" s="46"/>
      <c r="D163" s="46"/>
    </row>
    <row r="164" spans="3:4" ht="30" customHeight="1">
      <c r="C164" s="46"/>
      <c r="D164" s="46"/>
    </row>
    <row r="165" spans="3:4" ht="30" customHeight="1">
      <c r="C165" s="46"/>
      <c r="D165" s="46"/>
    </row>
    <row r="166" spans="3:4" ht="30" customHeight="1">
      <c r="C166" s="46"/>
      <c r="D166" s="46"/>
    </row>
    <row r="167" spans="3:4" ht="30" customHeight="1">
      <c r="C167" s="46"/>
      <c r="D167" s="46"/>
    </row>
    <row r="168" spans="3:4" ht="30" customHeight="1">
      <c r="C168" s="46"/>
      <c r="D168" s="46"/>
    </row>
    <row r="169" spans="3:4" ht="30" customHeight="1">
      <c r="C169" s="46"/>
      <c r="D169" s="46"/>
    </row>
    <row r="170" spans="3:4" ht="30" customHeight="1">
      <c r="C170" s="46"/>
      <c r="D170" s="46"/>
    </row>
    <row r="171" spans="3:4" ht="30" customHeight="1">
      <c r="C171" s="46"/>
      <c r="D171" s="46"/>
    </row>
    <row r="172" spans="3:4" ht="30" customHeight="1">
      <c r="C172" s="46"/>
      <c r="D172" s="46"/>
    </row>
    <row r="173" spans="3:4" ht="30" customHeight="1">
      <c r="C173" s="46"/>
      <c r="D173" s="46"/>
    </row>
    <row r="174" spans="3:4" ht="30" customHeight="1">
      <c r="C174" s="46"/>
      <c r="D174" s="46"/>
    </row>
    <row r="175" spans="3:4" ht="30" customHeight="1">
      <c r="C175" s="46"/>
      <c r="D175" s="46"/>
    </row>
    <row r="176" spans="3:4" ht="30" customHeight="1">
      <c r="C176" s="46"/>
      <c r="D176" s="46"/>
    </row>
    <row r="177" spans="3:4" ht="30" customHeight="1">
      <c r="C177" s="46"/>
      <c r="D177" s="46"/>
    </row>
    <row r="178" spans="3:4" ht="30" customHeight="1">
      <c r="C178" s="46"/>
      <c r="D178" s="46"/>
    </row>
    <row r="179" spans="3:4" ht="30" customHeight="1">
      <c r="C179" s="46"/>
      <c r="D179" s="46"/>
    </row>
    <row r="180" spans="3:4" ht="30" customHeight="1">
      <c r="C180" s="46"/>
      <c r="D180" s="46"/>
    </row>
    <row r="181" spans="3:4" ht="30" customHeight="1">
      <c r="C181" s="46"/>
      <c r="D181" s="46"/>
    </row>
    <row r="182" spans="3:4" ht="30" customHeight="1">
      <c r="C182" s="46"/>
      <c r="D182" s="46"/>
    </row>
    <row r="183" spans="3:4" ht="30" customHeight="1">
      <c r="C183" s="46"/>
      <c r="D183" s="46"/>
    </row>
    <row r="184" spans="3:4" ht="30" customHeight="1">
      <c r="C184" s="46"/>
      <c r="D184" s="46"/>
    </row>
    <row r="185" spans="3:4" ht="30" customHeight="1">
      <c r="C185" s="46"/>
      <c r="D185" s="46"/>
    </row>
    <row r="186" spans="3:4" ht="30" customHeight="1">
      <c r="C186" s="46"/>
      <c r="D186" s="46"/>
    </row>
    <row r="187" spans="3:4" ht="30" customHeight="1">
      <c r="C187" s="46"/>
      <c r="D187" s="46"/>
    </row>
    <row r="188" spans="3:4" ht="30" customHeight="1">
      <c r="C188" s="46"/>
      <c r="D188" s="46"/>
    </row>
    <row r="189" spans="3:4" ht="30" customHeight="1">
      <c r="C189" s="46"/>
      <c r="D189" s="46"/>
    </row>
    <row r="190" spans="3:4" ht="30" customHeight="1">
      <c r="C190" s="46"/>
      <c r="D190" s="46"/>
    </row>
    <row r="191" spans="3:4" ht="30" customHeight="1">
      <c r="C191" s="46"/>
      <c r="D191" s="46"/>
    </row>
    <row r="192" spans="3:4" ht="30" customHeight="1">
      <c r="C192" s="46"/>
      <c r="D192" s="46"/>
    </row>
    <row r="193" spans="3:4" ht="30" customHeight="1">
      <c r="C193" s="46"/>
      <c r="D193" s="46"/>
    </row>
    <row r="194" spans="3:4" ht="30" customHeight="1">
      <c r="C194" s="46"/>
      <c r="D194" s="46"/>
    </row>
    <row r="195" spans="3:4" ht="30" customHeight="1">
      <c r="C195" s="46"/>
      <c r="D195" s="46"/>
    </row>
    <row r="196" spans="3:4" ht="30" customHeight="1">
      <c r="C196" s="46"/>
      <c r="D196" s="46"/>
    </row>
    <row r="197" spans="3:4" ht="30" customHeight="1">
      <c r="C197" s="46"/>
      <c r="D197" s="46"/>
    </row>
    <row r="198" spans="3:4" ht="30" customHeight="1">
      <c r="C198" s="46"/>
      <c r="D198" s="46"/>
    </row>
  </sheetData>
  <sheetProtection selectLockedCells="1"/>
  <mergeCells count="4">
    <mergeCell ref="C10:C11"/>
    <mergeCell ref="B10:B11"/>
    <mergeCell ref="D10:D11"/>
    <mergeCell ref="B7:D7"/>
  </mergeCells>
  <printOptions horizontalCentered="1"/>
  <pageMargins left="0.2362204724409449" right="0.2362204724409449" top="0.5118110236220472" bottom="0.5118110236220472" header="0.2362204724409449" footer="0.2362204724409449"/>
  <pageSetup horizontalDpi="600" verticalDpi="600" orientation="landscape" paperSize="8" scale="86" r:id="rId1"/>
  <headerFooter alignWithMargins="0">
    <oddFooter>&amp;R&amp;"Arial Narrow,Regular"Страна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3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55" customWidth="1"/>
    <col min="2" max="2" width="7.57421875" style="355" customWidth="1"/>
    <col min="3" max="3" width="48.421875" style="355" customWidth="1"/>
    <col min="4" max="17" width="14.7109375" style="355" customWidth="1"/>
    <col min="18" max="18" width="10.28125" style="355" customWidth="1"/>
    <col min="19" max="19" width="9.140625" style="355" customWidth="1"/>
    <col min="20" max="20" width="33.8515625" style="355" customWidth="1"/>
    <col min="21" max="22" width="12.140625" style="355" bestFit="1" customWidth="1"/>
    <col min="23" max="33" width="9.28125" style="355" bestFit="1" customWidth="1"/>
    <col min="34" max="34" width="9.28125" style="355" customWidth="1"/>
    <col min="35" max="35" width="8.7109375" style="355" bestFit="1" customWidth="1"/>
    <col min="36" max="36" width="11.7109375" style="355" bestFit="1" customWidth="1"/>
    <col min="37" max="16384" width="9.140625" style="355" customWidth="1"/>
  </cols>
  <sheetData>
    <row r="1" spans="1:2" ht="12.75">
      <c r="A1" s="21" t="s">
        <v>317</v>
      </c>
      <c r="B1" s="21"/>
    </row>
    <row r="2" spans="1:2" ht="12.75">
      <c r="A2" s="21"/>
      <c r="B2" s="21"/>
    </row>
    <row r="3" spans="1:2" ht="12.75">
      <c r="A3" s="10"/>
      <c r="B3" s="15" t="str">
        <f>+CONCATENATE('Poc. strana'!$A$15," ",'Poc. strana'!$C$15)</f>
        <v>Назив енергетског субјекта: </v>
      </c>
    </row>
    <row r="4" spans="1:2" ht="12.75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</row>
    <row r="5" spans="1:2" ht="12.75">
      <c r="A5" s="95"/>
      <c r="B5" s="15" t="str">
        <f>+CONCATENATE('Poc. strana'!$A$29," ",'Poc. strana'!$C$29)</f>
        <v>Датум обраде: </v>
      </c>
    </row>
    <row r="10" spans="2:9" ht="21.75" customHeight="1">
      <c r="B10" s="879" t="s">
        <v>478</v>
      </c>
      <c r="C10" s="879"/>
      <c r="D10" s="879"/>
      <c r="E10" s="879"/>
      <c r="F10" s="879"/>
      <c r="G10" s="879"/>
      <c r="H10" s="879"/>
      <c r="I10" s="597"/>
    </row>
    <row r="11" spans="2:9" ht="12.75">
      <c r="B11" s="356"/>
      <c r="C11" s="117"/>
      <c r="D11" s="117"/>
      <c r="E11" s="117"/>
      <c r="F11" s="117"/>
      <c r="G11" s="117"/>
      <c r="H11" s="357"/>
      <c r="I11" s="357"/>
    </row>
    <row r="12" spans="2:9" ht="13.5" thickBot="1">
      <c r="B12" s="358"/>
      <c r="C12" s="306"/>
      <c r="D12" s="306"/>
      <c r="E12" s="357"/>
      <c r="F12" s="359"/>
      <c r="G12" s="359"/>
      <c r="H12" s="359" t="s">
        <v>4</v>
      </c>
      <c r="I12" s="357"/>
    </row>
    <row r="13" spans="2:8" ht="21.75" customHeight="1" thickTop="1">
      <c r="B13" s="880" t="s">
        <v>202</v>
      </c>
      <c r="C13" s="882" t="s">
        <v>261</v>
      </c>
      <c r="D13" s="882" t="s">
        <v>283</v>
      </c>
      <c r="E13" s="884">
        <f>+'Poc. strana'!$C$19</f>
        <v>2017</v>
      </c>
      <c r="F13" s="885"/>
      <c r="G13" s="903" t="s">
        <v>481</v>
      </c>
      <c r="H13" s="887" t="s">
        <v>482</v>
      </c>
    </row>
    <row r="14" spans="2:8" ht="41.25" customHeight="1">
      <c r="B14" s="881"/>
      <c r="C14" s="883"/>
      <c r="D14" s="883"/>
      <c r="E14" s="310" t="s">
        <v>479</v>
      </c>
      <c r="F14" s="360" t="s">
        <v>480</v>
      </c>
      <c r="G14" s="904"/>
      <c r="H14" s="888"/>
    </row>
    <row r="15" spans="2:12" ht="16.5" customHeight="1">
      <c r="B15" s="135">
        <v>1</v>
      </c>
      <c r="C15" s="136" t="s">
        <v>407</v>
      </c>
      <c r="D15" s="137" t="s">
        <v>410</v>
      </c>
      <c r="E15" s="590">
        <f>+'3 Oper Troskovi OP'!$E$114+'3 Oper Troskovi OP'!$F$114</f>
        <v>0</v>
      </c>
      <c r="F15" s="891">
        <f>+AI496</f>
        <v>0</v>
      </c>
      <c r="G15" s="894"/>
      <c r="H15" s="906"/>
      <c r="J15"/>
      <c r="K15"/>
      <c r="L15"/>
    </row>
    <row r="16" spans="2:12" ht="16.5" customHeight="1">
      <c r="B16" s="464" t="s">
        <v>409</v>
      </c>
      <c r="C16" s="139" t="s">
        <v>191</v>
      </c>
      <c r="D16" s="140" t="s">
        <v>66</v>
      </c>
      <c r="E16" s="591">
        <f>+'4 Trosаk Prenosа'!$D$11</f>
        <v>0</v>
      </c>
      <c r="F16" s="892"/>
      <c r="G16" s="895"/>
      <c r="H16" s="907"/>
      <c r="J16"/>
      <c r="K16"/>
      <c r="L16"/>
    </row>
    <row r="17" spans="2:12" ht="16.5" customHeight="1">
      <c r="B17" s="138" t="s">
        <v>265</v>
      </c>
      <c r="C17" s="463" t="s">
        <v>408</v>
      </c>
      <c r="D17" s="465" t="s">
        <v>45</v>
      </c>
      <c r="E17" s="591">
        <f>SUM(E15:E16)</f>
        <v>0</v>
      </c>
      <c r="F17" s="892"/>
      <c r="G17" s="895"/>
      <c r="H17" s="907"/>
      <c r="J17"/>
      <c r="K17"/>
      <c r="L17"/>
    </row>
    <row r="18" spans="2:12" ht="16.5" customHeight="1">
      <c r="B18" s="138" t="s">
        <v>273</v>
      </c>
      <c r="C18" s="139" t="s">
        <v>46</v>
      </c>
      <c r="D18" s="140" t="s">
        <v>47</v>
      </c>
      <c r="E18" s="592">
        <f>+'7 Sredstva'!$D$22</f>
        <v>0</v>
      </c>
      <c r="F18" s="892"/>
      <c r="G18" s="895"/>
      <c r="H18" s="907"/>
      <c r="J18"/>
      <c r="K18"/>
      <c r="L18"/>
    </row>
    <row r="19" spans="2:12" ht="16.5" customHeight="1">
      <c r="B19" s="138" t="s">
        <v>56</v>
      </c>
      <c r="C19" s="139" t="s">
        <v>48</v>
      </c>
      <c r="D19" s="140" t="s">
        <v>49</v>
      </c>
      <c r="E19" s="593">
        <f>+'5 PPCK'!$D$17</f>
        <v>0</v>
      </c>
      <c r="F19" s="892"/>
      <c r="G19" s="895"/>
      <c r="H19" s="907"/>
      <c r="J19"/>
      <c r="K19"/>
      <c r="L19"/>
    </row>
    <row r="20" spans="2:12" ht="16.5" customHeight="1">
      <c r="B20" s="138" t="s">
        <v>60</v>
      </c>
      <c r="C20" s="139" t="s">
        <v>50</v>
      </c>
      <c r="D20" s="140" t="s">
        <v>296</v>
      </c>
      <c r="E20" s="594">
        <f>+'7 Sredstva'!$D$20</f>
        <v>0</v>
      </c>
      <c r="F20" s="892"/>
      <c r="G20" s="895"/>
      <c r="H20" s="907"/>
      <c r="J20"/>
      <c r="K20"/>
      <c r="L20"/>
    </row>
    <row r="21" spans="2:12" ht="16.5" customHeight="1">
      <c r="B21" s="447" t="s">
        <v>61</v>
      </c>
      <c r="C21" s="448" t="s">
        <v>411</v>
      </c>
      <c r="D21" s="140"/>
      <c r="E21" s="594">
        <f>+E19*E20</f>
        <v>0</v>
      </c>
      <c r="F21" s="892"/>
      <c r="G21" s="895"/>
      <c r="H21" s="907"/>
      <c r="J21"/>
      <c r="K21"/>
      <c r="L21"/>
    </row>
    <row r="22" spans="2:12" ht="16.5" customHeight="1">
      <c r="B22" s="138" t="s">
        <v>62</v>
      </c>
      <c r="C22" s="141" t="s">
        <v>51</v>
      </c>
      <c r="D22" s="140" t="s">
        <v>184</v>
      </c>
      <c r="E22" s="594">
        <f>+'8 Gubici'!$R$16</f>
        <v>0</v>
      </c>
      <c r="F22" s="892"/>
      <c r="G22" s="895"/>
      <c r="H22" s="907"/>
      <c r="J22"/>
      <c r="K22"/>
      <c r="L22"/>
    </row>
    <row r="23" spans="2:12" ht="16.5" customHeight="1">
      <c r="B23" s="138" t="s">
        <v>63</v>
      </c>
      <c r="C23" s="139" t="s">
        <v>52</v>
      </c>
      <c r="D23" s="140" t="s">
        <v>53</v>
      </c>
      <c r="E23" s="589">
        <f>+'9 Ostali Prih'!$D$19</f>
        <v>0</v>
      </c>
      <c r="F23" s="892"/>
      <c r="G23" s="895"/>
      <c r="H23" s="907"/>
      <c r="J23"/>
      <c r="K23"/>
      <c r="L23"/>
    </row>
    <row r="24" spans="2:12" ht="16.5" customHeight="1">
      <c r="B24" s="587" t="s">
        <v>64</v>
      </c>
      <c r="C24" s="584" t="s">
        <v>54</v>
      </c>
      <c r="D24" s="585" t="s">
        <v>55</v>
      </c>
      <c r="E24" s="599"/>
      <c r="F24" s="893"/>
      <c r="G24" s="896"/>
      <c r="H24" s="908"/>
      <c r="J24"/>
      <c r="K24" s="304"/>
      <c r="L24"/>
    </row>
    <row r="25" spans="2:12" ht="16.5" customHeight="1" thickBot="1">
      <c r="B25" s="588" t="s">
        <v>65</v>
      </c>
      <c r="C25" s="586" t="s">
        <v>476</v>
      </c>
      <c r="D25" s="583" t="s">
        <v>180</v>
      </c>
      <c r="E25" s="361">
        <f>E17+E18+E21+E22-E23+E24</f>
        <v>0</v>
      </c>
      <c r="F25" s="362">
        <f>+F15</f>
        <v>0</v>
      </c>
      <c r="G25" s="934"/>
      <c r="H25" s="363">
        <f>(E25-F25)*(1+G25)</f>
        <v>0</v>
      </c>
      <c r="J25"/>
      <c r="K25"/>
      <c r="L25"/>
    </row>
    <row r="26" spans="2:9" ht="13.5" thickTop="1">
      <c r="B26" s="358"/>
      <c r="C26" s="364"/>
      <c r="D26" s="364"/>
      <c r="E26" s="365"/>
      <c r="F26" s="365"/>
      <c r="G26" s="365"/>
      <c r="H26" s="357"/>
      <c r="I26" s="357"/>
    </row>
    <row r="27" spans="2:9" ht="12.75">
      <c r="B27" s="366" t="s">
        <v>181</v>
      </c>
      <c r="C27" s="357"/>
      <c r="D27" s="357"/>
      <c r="E27" s="367"/>
      <c r="F27" s="367"/>
      <c r="G27" s="357"/>
      <c r="H27" s="357"/>
      <c r="I27" s="357"/>
    </row>
    <row r="28" spans="2:9" ht="15.75">
      <c r="B28" s="595" t="s">
        <v>483</v>
      </c>
      <c r="C28" s="357"/>
      <c r="D28" s="357"/>
      <c r="E28" s="357"/>
      <c r="F28" s="357"/>
      <c r="G28" s="357"/>
      <c r="H28" s="357"/>
      <c r="I28" s="357"/>
    </row>
    <row r="29" spans="2:9" ht="15.75">
      <c r="B29" s="595" t="s">
        <v>484</v>
      </c>
      <c r="C29" s="357"/>
      <c r="D29" s="357"/>
      <c r="E29" s="357"/>
      <c r="F29" s="357"/>
      <c r="G29" s="357"/>
      <c r="H29" s="357"/>
      <c r="I29" s="357"/>
    </row>
    <row r="30" spans="2:9" ht="12.75">
      <c r="B30" s="596"/>
      <c r="C30" s="357"/>
      <c r="D30" s="357"/>
      <c r="E30" s="357"/>
      <c r="F30" s="357"/>
      <c r="G30" s="357"/>
      <c r="H30" s="357"/>
      <c r="I30" s="357"/>
    </row>
    <row r="32" spans="2:36" ht="12.75">
      <c r="B32" s="905" t="str">
        <f>+"ОСТВАРЕЊЕ ЕЕ БИЛАНСА У "&amp;$E$13&amp;". ГОДИНИ ЗА ГАРАНТОВАНО СНАБДЕВАЊЕ"</f>
        <v>ОСТВАРЕЊЕ ЕЕ БИЛАНСА У 2017. ГОДИНИ ЗА ГАРАНТОВАНО СНАБДЕВАЊЕ</v>
      </c>
      <c r="C32" s="905"/>
      <c r="D32" s="905"/>
      <c r="E32" s="905"/>
      <c r="F32" s="905"/>
      <c r="G32" s="905"/>
      <c r="H32" s="905"/>
      <c r="I32" s="905"/>
      <c r="J32" s="905"/>
      <c r="K32" s="905"/>
      <c r="L32" s="905"/>
      <c r="M32" s="905"/>
      <c r="N32" s="905"/>
      <c r="O32" s="905"/>
      <c r="P32" s="905"/>
      <c r="Q32" s="905"/>
      <c r="R32" s="368"/>
      <c r="S32" s="905" t="str">
        <f>+"ОСТВАРЕН ПРИХОД У "&amp;$E$13&amp;". ГОДИНИ ОД ГАРАНТОВАНОГ СНАБДЕВАЊА"</f>
        <v>ОСТВАРЕН ПРИХОД У 2017. ГОДИНИ ОД ГАРАНТОВАНОГ СНАБДЕВАЊА</v>
      </c>
      <c r="T32" s="905"/>
      <c r="U32" s="905"/>
      <c r="V32" s="905"/>
      <c r="W32" s="905"/>
      <c r="X32" s="905"/>
      <c r="Y32" s="905"/>
      <c r="Z32" s="905"/>
      <c r="AA32" s="905"/>
      <c r="AB32" s="905"/>
      <c r="AC32" s="905"/>
      <c r="AD32" s="905"/>
      <c r="AE32" s="905"/>
      <c r="AF32" s="905"/>
      <c r="AG32" s="905"/>
      <c r="AH32" s="905"/>
      <c r="AI32" s="905"/>
      <c r="AJ32" s="370"/>
    </row>
    <row r="33" spans="2:36" ht="13.5">
      <c r="B33" s="372"/>
      <c r="C33" s="373"/>
      <c r="D33" s="373"/>
      <c r="E33" s="374"/>
      <c r="F33" s="374"/>
      <c r="G33" s="374"/>
      <c r="H33" s="374"/>
      <c r="I33" s="375"/>
      <c r="J33" s="375"/>
      <c r="K33" s="375"/>
      <c r="L33" s="375"/>
      <c r="M33" s="375"/>
      <c r="N33" s="375"/>
      <c r="O33" s="375"/>
      <c r="P33" s="375"/>
      <c r="Q33" s="375"/>
      <c r="R33" s="376"/>
      <c r="S33" s="369"/>
      <c r="T33" s="377"/>
      <c r="U33" s="371"/>
      <c r="V33" s="371"/>
      <c r="W33" s="371"/>
      <c r="X33" s="371"/>
      <c r="Y33" s="378"/>
      <c r="Z33" s="371"/>
      <c r="AA33" s="371"/>
      <c r="AB33" s="371"/>
      <c r="AC33" s="371"/>
      <c r="AD33" s="371"/>
      <c r="AE33" s="371"/>
      <c r="AF33" s="371"/>
      <c r="AG33" s="371"/>
      <c r="AH33" s="370"/>
      <c r="AI33" s="370"/>
      <c r="AJ33" s="370"/>
    </row>
    <row r="34" spans="2:36" ht="14.25" thickBot="1">
      <c r="B34" s="379"/>
      <c r="C34" s="375"/>
      <c r="D34" s="375"/>
      <c r="E34" s="375"/>
      <c r="F34" s="375"/>
      <c r="G34" s="375"/>
      <c r="H34" s="375"/>
      <c r="I34" s="380"/>
      <c r="J34" s="375"/>
      <c r="K34" s="375"/>
      <c r="L34" s="375"/>
      <c r="M34" s="375"/>
      <c r="N34" s="380"/>
      <c r="O34" s="375"/>
      <c r="P34" s="375"/>
      <c r="Q34" s="375"/>
      <c r="S34" s="369"/>
      <c r="T34" s="377"/>
      <c r="U34" s="371"/>
      <c r="V34" s="371"/>
      <c r="W34" s="371"/>
      <c r="X34" s="371"/>
      <c r="Y34" s="378"/>
      <c r="Z34" s="371"/>
      <c r="AA34" s="371"/>
      <c r="AB34" s="371"/>
      <c r="AC34" s="371"/>
      <c r="AD34" s="371"/>
      <c r="AE34" s="371"/>
      <c r="AF34" s="371"/>
      <c r="AG34" s="371"/>
      <c r="AH34" s="370"/>
      <c r="AI34" s="370"/>
      <c r="AJ34" s="370"/>
    </row>
    <row r="35" spans="2:36" ht="13.5" customHeight="1" thickTop="1">
      <c r="B35" s="871" t="s">
        <v>202</v>
      </c>
      <c r="C35" s="889" t="s">
        <v>362</v>
      </c>
      <c r="D35" s="873" t="s">
        <v>363</v>
      </c>
      <c r="E35" s="897" t="s">
        <v>364</v>
      </c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8"/>
      <c r="R35" s="381"/>
      <c r="S35" s="899" t="s">
        <v>202</v>
      </c>
      <c r="T35" s="901" t="s">
        <v>362</v>
      </c>
      <c r="U35" s="875" t="s">
        <v>437</v>
      </c>
      <c r="V35" s="876"/>
      <c r="W35" s="909" t="s">
        <v>365</v>
      </c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1"/>
      <c r="AJ35" s="370"/>
    </row>
    <row r="36" spans="2:36" ht="12.75">
      <c r="B36" s="872"/>
      <c r="C36" s="890"/>
      <c r="D36" s="874"/>
      <c r="E36" s="382" t="s">
        <v>205</v>
      </c>
      <c r="F36" s="382" t="s">
        <v>206</v>
      </c>
      <c r="G36" s="382" t="s">
        <v>207</v>
      </c>
      <c r="H36" s="382" t="s">
        <v>332</v>
      </c>
      <c r="I36" s="382" t="s">
        <v>333</v>
      </c>
      <c r="J36" s="382" t="s">
        <v>334</v>
      </c>
      <c r="K36" s="382" t="s">
        <v>335</v>
      </c>
      <c r="L36" s="382" t="s">
        <v>336</v>
      </c>
      <c r="M36" s="382" t="s">
        <v>337</v>
      </c>
      <c r="N36" s="382" t="s">
        <v>338</v>
      </c>
      <c r="O36" s="382" t="s">
        <v>346</v>
      </c>
      <c r="P36" s="382" t="s">
        <v>347</v>
      </c>
      <c r="Q36" s="383" t="s">
        <v>348</v>
      </c>
      <c r="R36" s="384"/>
      <c r="S36" s="900"/>
      <c r="T36" s="902"/>
      <c r="U36" s="877"/>
      <c r="V36" s="878"/>
      <c r="W36" s="385" t="s">
        <v>205</v>
      </c>
      <c r="X36" s="385" t="s">
        <v>206</v>
      </c>
      <c r="Y36" s="704" t="s">
        <v>207</v>
      </c>
      <c r="Z36" s="385" t="s">
        <v>332</v>
      </c>
      <c r="AA36" s="385" t="s">
        <v>333</v>
      </c>
      <c r="AB36" s="385" t="s">
        <v>334</v>
      </c>
      <c r="AC36" s="385" t="s">
        <v>335</v>
      </c>
      <c r="AD36" s="385" t="s">
        <v>336</v>
      </c>
      <c r="AE36" s="385" t="s">
        <v>337</v>
      </c>
      <c r="AF36" s="385" t="s">
        <v>338</v>
      </c>
      <c r="AG36" s="385" t="s">
        <v>346</v>
      </c>
      <c r="AH36" s="385" t="s">
        <v>347</v>
      </c>
      <c r="AI36" s="386" t="s">
        <v>348</v>
      </c>
      <c r="AJ36" s="370"/>
    </row>
    <row r="37" spans="1:36" ht="12.75">
      <c r="A37" s="376"/>
      <c r="B37" s="45"/>
      <c r="C37" s="387" t="s">
        <v>503</v>
      </c>
      <c r="D37" s="411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1"/>
      <c r="R37" s="389"/>
      <c r="S37" s="45"/>
      <c r="T37" s="387" t="s">
        <v>503</v>
      </c>
      <c r="U37" s="706">
        <v>42430</v>
      </c>
      <c r="V37" s="729"/>
      <c r="W37" s="702"/>
      <c r="X37" s="702"/>
      <c r="Y37" s="702"/>
      <c r="Z37" s="702"/>
      <c r="AA37" s="702"/>
      <c r="AB37" s="702"/>
      <c r="AC37" s="702"/>
      <c r="AD37" s="702"/>
      <c r="AE37" s="702"/>
      <c r="AF37" s="702"/>
      <c r="AG37" s="702"/>
      <c r="AH37" s="702"/>
      <c r="AI37" s="671"/>
      <c r="AJ37" s="376"/>
    </row>
    <row r="38" spans="1:36" ht="12.75">
      <c r="A38" s="376"/>
      <c r="B38" s="672" t="s">
        <v>192</v>
      </c>
      <c r="C38" s="387" t="s">
        <v>504</v>
      </c>
      <c r="D38" s="411"/>
      <c r="E38" s="673">
        <f>E41+E42+E43+E46</f>
        <v>0</v>
      </c>
      <c r="F38" s="673">
        <f>F41+F42+F43+F46</f>
        <v>0</v>
      </c>
      <c r="G38" s="673">
        <f aca="true" t="shared" si="0" ref="G38:P38">G41+G42+G43+G46</f>
        <v>0</v>
      </c>
      <c r="H38" s="673">
        <f t="shared" si="0"/>
        <v>0</v>
      </c>
      <c r="I38" s="673">
        <f t="shared" si="0"/>
        <v>0</v>
      </c>
      <c r="J38" s="673">
        <f t="shared" si="0"/>
        <v>0</v>
      </c>
      <c r="K38" s="673">
        <f t="shared" si="0"/>
        <v>0</v>
      </c>
      <c r="L38" s="673">
        <f t="shared" si="0"/>
        <v>0</v>
      </c>
      <c r="M38" s="673">
        <f t="shared" si="0"/>
        <v>0</v>
      </c>
      <c r="N38" s="673">
        <f t="shared" si="0"/>
        <v>0</v>
      </c>
      <c r="O38" s="673">
        <f t="shared" si="0"/>
        <v>0</v>
      </c>
      <c r="P38" s="673">
        <f t="shared" si="0"/>
        <v>0</v>
      </c>
      <c r="Q38" s="103">
        <f>SUM(E38:P38)</f>
        <v>0</v>
      </c>
      <c r="R38" s="389"/>
      <c r="S38" s="672" t="s">
        <v>192</v>
      </c>
      <c r="T38" s="387" t="s">
        <v>504</v>
      </c>
      <c r="U38" s="705"/>
      <c r="V38" s="705"/>
      <c r="W38" s="703">
        <f>W41+W42+W43+W46</f>
        <v>0</v>
      </c>
      <c r="X38" s="703">
        <f aca="true" t="shared" si="1" ref="X38:AH38">X41+X42+X43+X46</f>
        <v>0</v>
      </c>
      <c r="Y38" s="703">
        <f t="shared" si="1"/>
        <v>0</v>
      </c>
      <c r="Z38" s="703">
        <f t="shared" si="1"/>
        <v>0</v>
      </c>
      <c r="AA38" s="703">
        <f t="shared" si="1"/>
        <v>0</v>
      </c>
      <c r="AB38" s="703">
        <f t="shared" si="1"/>
        <v>0</v>
      </c>
      <c r="AC38" s="703">
        <f t="shared" si="1"/>
        <v>0</v>
      </c>
      <c r="AD38" s="703">
        <f t="shared" si="1"/>
        <v>0</v>
      </c>
      <c r="AE38" s="703">
        <f t="shared" si="1"/>
        <v>0</v>
      </c>
      <c r="AF38" s="703">
        <f t="shared" si="1"/>
        <v>0</v>
      </c>
      <c r="AG38" s="703">
        <f t="shared" si="1"/>
        <v>0</v>
      </c>
      <c r="AH38" s="703">
        <f t="shared" si="1"/>
        <v>0</v>
      </c>
      <c r="AI38" s="103">
        <f aca="true" t="shared" si="2" ref="AI38:AI101">SUM(W38:AH38)</f>
        <v>0</v>
      </c>
      <c r="AJ38" s="376"/>
    </row>
    <row r="39" spans="1:36" ht="12.75">
      <c r="A39" s="376"/>
      <c r="B39" s="49" t="s">
        <v>230</v>
      </c>
      <c r="C39" s="412" t="s">
        <v>375</v>
      </c>
      <c r="D39" s="413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414"/>
      <c r="R39" s="389"/>
      <c r="S39" s="49" t="s">
        <v>230</v>
      </c>
      <c r="T39" s="412" t="s">
        <v>375</v>
      </c>
      <c r="U39" s="674"/>
      <c r="V39" s="728"/>
      <c r="W39" s="674"/>
      <c r="X39" s="674"/>
      <c r="Y39" s="674"/>
      <c r="Z39" s="674"/>
      <c r="AA39" s="674"/>
      <c r="AB39" s="674"/>
      <c r="AC39" s="674"/>
      <c r="AD39" s="674"/>
      <c r="AE39" s="674"/>
      <c r="AF39" s="674"/>
      <c r="AG39" s="674"/>
      <c r="AH39" s="674"/>
      <c r="AI39" s="414">
        <f t="shared" si="2"/>
        <v>0</v>
      </c>
      <c r="AJ39" s="376"/>
    </row>
    <row r="40" spans="1:35" ht="12.75">
      <c r="A40" s="376"/>
      <c r="B40" s="675" t="s">
        <v>376</v>
      </c>
      <c r="C40" s="676" t="s">
        <v>505</v>
      </c>
      <c r="D40" s="489" t="s">
        <v>366</v>
      </c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491"/>
      <c r="R40" s="389"/>
      <c r="S40" s="675" t="s">
        <v>376</v>
      </c>
      <c r="T40" s="676" t="s">
        <v>505</v>
      </c>
      <c r="U40" s="677"/>
      <c r="V40" s="725"/>
      <c r="W40" s="677"/>
      <c r="X40" s="677"/>
      <c r="Y40" s="677"/>
      <c r="Z40" s="677"/>
      <c r="AA40" s="677"/>
      <c r="AB40" s="677"/>
      <c r="AC40" s="677"/>
      <c r="AD40" s="677"/>
      <c r="AE40" s="677"/>
      <c r="AF40" s="677"/>
      <c r="AG40" s="677"/>
      <c r="AH40" s="677"/>
      <c r="AI40" s="491">
        <f t="shared" si="2"/>
        <v>0</v>
      </c>
    </row>
    <row r="41" spans="1:36" ht="12.75">
      <c r="A41" s="376"/>
      <c r="B41" s="678" t="s">
        <v>377</v>
      </c>
      <c r="C41" s="391" t="s">
        <v>506</v>
      </c>
      <c r="D41" s="392" t="s">
        <v>366</v>
      </c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4">
        <f>SUM(E41:P41)</f>
        <v>0</v>
      </c>
      <c r="R41" s="389"/>
      <c r="S41" s="678" t="s">
        <v>377</v>
      </c>
      <c r="T41" s="391" t="s">
        <v>506</v>
      </c>
      <c r="U41" s="396"/>
      <c r="V41" s="720"/>
      <c r="W41" s="409">
        <f aca="true" t="shared" si="3" ref="W41:AH42">+E41*$U41</f>
        <v>0</v>
      </c>
      <c r="X41" s="409">
        <f t="shared" si="3"/>
        <v>0</v>
      </c>
      <c r="Y41" s="409">
        <f t="shared" si="3"/>
        <v>0</v>
      </c>
      <c r="Z41" s="409">
        <f t="shared" si="3"/>
        <v>0</v>
      </c>
      <c r="AA41" s="409">
        <f t="shared" si="3"/>
        <v>0</v>
      </c>
      <c r="AB41" s="409">
        <f t="shared" si="3"/>
        <v>0</v>
      </c>
      <c r="AC41" s="409">
        <f t="shared" si="3"/>
        <v>0</v>
      </c>
      <c r="AD41" s="409">
        <f t="shared" si="3"/>
        <v>0</v>
      </c>
      <c r="AE41" s="409">
        <f t="shared" si="3"/>
        <v>0</v>
      </c>
      <c r="AF41" s="409">
        <f t="shared" si="3"/>
        <v>0</v>
      </c>
      <c r="AG41" s="409">
        <f t="shared" si="3"/>
        <v>0</v>
      </c>
      <c r="AH41" s="409">
        <f t="shared" si="3"/>
        <v>0</v>
      </c>
      <c r="AI41" s="394">
        <f t="shared" si="2"/>
        <v>0</v>
      </c>
      <c r="AJ41" s="376"/>
    </row>
    <row r="42" spans="1:36" ht="12.75">
      <c r="A42" s="376"/>
      <c r="B42" s="678" t="s">
        <v>507</v>
      </c>
      <c r="C42" s="391" t="s">
        <v>367</v>
      </c>
      <c r="D42" s="392" t="s">
        <v>366</v>
      </c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4">
        <f>SUM(E42:P42)</f>
        <v>0</v>
      </c>
      <c r="R42" s="389"/>
      <c r="S42" s="678" t="s">
        <v>507</v>
      </c>
      <c r="T42" s="391" t="s">
        <v>367</v>
      </c>
      <c r="U42" s="396"/>
      <c r="V42" s="720"/>
      <c r="W42" s="409">
        <f t="shared" si="3"/>
        <v>0</v>
      </c>
      <c r="X42" s="409">
        <f t="shared" si="3"/>
        <v>0</v>
      </c>
      <c r="Y42" s="409">
        <f t="shared" si="3"/>
        <v>0</v>
      </c>
      <c r="Z42" s="409">
        <f t="shared" si="3"/>
        <v>0</v>
      </c>
      <c r="AA42" s="409">
        <f t="shared" si="3"/>
        <v>0</v>
      </c>
      <c r="AB42" s="409">
        <f t="shared" si="3"/>
        <v>0</v>
      </c>
      <c r="AC42" s="409">
        <f t="shared" si="3"/>
        <v>0</v>
      </c>
      <c r="AD42" s="409">
        <f t="shared" si="3"/>
        <v>0</v>
      </c>
      <c r="AE42" s="409">
        <f t="shared" si="3"/>
        <v>0</v>
      </c>
      <c r="AF42" s="409">
        <f t="shared" si="3"/>
        <v>0</v>
      </c>
      <c r="AG42" s="409">
        <f t="shared" si="3"/>
        <v>0</v>
      </c>
      <c r="AH42" s="409">
        <f t="shared" si="3"/>
        <v>0</v>
      </c>
      <c r="AI42" s="394">
        <f t="shared" si="2"/>
        <v>0</v>
      </c>
      <c r="AJ42" s="376"/>
    </row>
    <row r="43" spans="1:36" ht="12.75">
      <c r="A43" s="376"/>
      <c r="B43" s="678" t="s">
        <v>232</v>
      </c>
      <c r="C43" s="405" t="s">
        <v>368</v>
      </c>
      <c r="D43" s="406" t="s">
        <v>70</v>
      </c>
      <c r="E43" s="415">
        <f>E44+E45</f>
        <v>0</v>
      </c>
      <c r="F43" s="415">
        <f>F44+F45</f>
        <v>0</v>
      </c>
      <c r="G43" s="415">
        <f aca="true" t="shared" si="4" ref="G43:P43">G44+G45</f>
        <v>0</v>
      </c>
      <c r="H43" s="415">
        <f t="shared" si="4"/>
        <v>0</v>
      </c>
      <c r="I43" s="415">
        <f t="shared" si="4"/>
        <v>0</v>
      </c>
      <c r="J43" s="415">
        <f t="shared" si="4"/>
        <v>0</v>
      </c>
      <c r="K43" s="415">
        <f t="shared" si="4"/>
        <v>0</v>
      </c>
      <c r="L43" s="415">
        <f t="shared" si="4"/>
        <v>0</v>
      </c>
      <c r="M43" s="415">
        <f t="shared" si="4"/>
        <v>0</v>
      </c>
      <c r="N43" s="415">
        <f t="shared" si="4"/>
        <v>0</v>
      </c>
      <c r="O43" s="415">
        <f t="shared" si="4"/>
        <v>0</v>
      </c>
      <c r="P43" s="415">
        <f t="shared" si="4"/>
        <v>0</v>
      </c>
      <c r="Q43" s="100">
        <f aca="true" t="shared" si="5" ref="Q43:Q50">SUM(E43:P43)</f>
        <v>0</v>
      </c>
      <c r="R43" s="389"/>
      <c r="S43" s="678" t="s">
        <v>232</v>
      </c>
      <c r="T43" s="405" t="s">
        <v>368</v>
      </c>
      <c r="U43" s="415"/>
      <c r="V43" s="720"/>
      <c r="W43" s="409">
        <f>W44+W45</f>
        <v>0</v>
      </c>
      <c r="X43" s="409">
        <f aca="true" t="shared" si="6" ref="X43:AH43">X44+X45</f>
        <v>0</v>
      </c>
      <c r="Y43" s="409">
        <f t="shared" si="6"/>
        <v>0</v>
      </c>
      <c r="Z43" s="409">
        <f t="shared" si="6"/>
        <v>0</v>
      </c>
      <c r="AA43" s="409">
        <f t="shared" si="6"/>
        <v>0</v>
      </c>
      <c r="AB43" s="409">
        <f t="shared" si="6"/>
        <v>0</v>
      </c>
      <c r="AC43" s="409">
        <f t="shared" si="6"/>
        <v>0</v>
      </c>
      <c r="AD43" s="409">
        <f t="shared" si="6"/>
        <v>0</v>
      </c>
      <c r="AE43" s="409">
        <f t="shared" si="6"/>
        <v>0</v>
      </c>
      <c r="AF43" s="409">
        <f t="shared" si="6"/>
        <v>0</v>
      </c>
      <c r="AG43" s="409">
        <f t="shared" si="6"/>
        <v>0</v>
      </c>
      <c r="AH43" s="409">
        <f t="shared" si="6"/>
        <v>0</v>
      </c>
      <c r="AI43" s="100">
        <f t="shared" si="2"/>
        <v>0</v>
      </c>
      <c r="AJ43" s="376"/>
    </row>
    <row r="44" spans="1:36" ht="12.75">
      <c r="A44" s="376"/>
      <c r="B44" s="678" t="s">
        <v>34</v>
      </c>
      <c r="C44" s="407" t="s">
        <v>369</v>
      </c>
      <c r="D44" s="406" t="s">
        <v>70</v>
      </c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100">
        <f t="shared" si="5"/>
        <v>0</v>
      </c>
      <c r="R44" s="389"/>
      <c r="S44" s="678" t="s">
        <v>34</v>
      </c>
      <c r="T44" s="407" t="s">
        <v>369</v>
      </c>
      <c r="U44" s="396"/>
      <c r="V44" s="720"/>
      <c r="W44" s="409">
        <f aca="true" t="shared" si="7" ref="W44:AH45">+E44*$U44</f>
        <v>0</v>
      </c>
      <c r="X44" s="409">
        <f t="shared" si="7"/>
        <v>0</v>
      </c>
      <c r="Y44" s="409">
        <f t="shared" si="7"/>
        <v>0</v>
      </c>
      <c r="Z44" s="409">
        <f t="shared" si="7"/>
        <v>0</v>
      </c>
      <c r="AA44" s="409">
        <f t="shared" si="7"/>
        <v>0</v>
      </c>
      <c r="AB44" s="409">
        <f t="shared" si="7"/>
        <v>0</v>
      </c>
      <c r="AC44" s="409">
        <f t="shared" si="7"/>
        <v>0</v>
      </c>
      <c r="AD44" s="409">
        <f t="shared" si="7"/>
        <v>0</v>
      </c>
      <c r="AE44" s="409">
        <f t="shared" si="7"/>
        <v>0</v>
      </c>
      <c r="AF44" s="409">
        <f t="shared" si="7"/>
        <v>0</v>
      </c>
      <c r="AG44" s="409">
        <f t="shared" si="7"/>
        <v>0</v>
      </c>
      <c r="AH44" s="409">
        <f t="shared" si="7"/>
        <v>0</v>
      </c>
      <c r="AI44" s="100">
        <f t="shared" si="2"/>
        <v>0</v>
      </c>
      <c r="AJ44" s="376"/>
    </row>
    <row r="45" spans="1:36" ht="12.75">
      <c r="A45" s="376"/>
      <c r="B45" s="678" t="s">
        <v>35</v>
      </c>
      <c r="C45" s="407" t="s">
        <v>370</v>
      </c>
      <c r="D45" s="406" t="s">
        <v>70</v>
      </c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100">
        <f t="shared" si="5"/>
        <v>0</v>
      </c>
      <c r="R45" s="389"/>
      <c r="S45" s="678" t="s">
        <v>35</v>
      </c>
      <c r="T45" s="407" t="s">
        <v>370</v>
      </c>
      <c r="U45" s="396"/>
      <c r="V45" s="720"/>
      <c r="W45" s="409">
        <f t="shared" si="7"/>
        <v>0</v>
      </c>
      <c r="X45" s="409">
        <f t="shared" si="7"/>
        <v>0</v>
      </c>
      <c r="Y45" s="409">
        <f t="shared" si="7"/>
        <v>0</v>
      </c>
      <c r="Z45" s="409">
        <f t="shared" si="7"/>
        <v>0</v>
      </c>
      <c r="AA45" s="409">
        <f t="shared" si="7"/>
        <v>0</v>
      </c>
      <c r="AB45" s="409">
        <f t="shared" si="7"/>
        <v>0</v>
      </c>
      <c r="AC45" s="409">
        <f t="shared" si="7"/>
        <v>0</v>
      </c>
      <c r="AD45" s="409">
        <f t="shared" si="7"/>
        <v>0</v>
      </c>
      <c r="AE45" s="409">
        <f t="shared" si="7"/>
        <v>0</v>
      </c>
      <c r="AF45" s="409">
        <f t="shared" si="7"/>
        <v>0</v>
      </c>
      <c r="AG45" s="409">
        <f t="shared" si="7"/>
        <v>0</v>
      </c>
      <c r="AH45" s="409">
        <f t="shared" si="7"/>
        <v>0</v>
      </c>
      <c r="AI45" s="100">
        <f t="shared" si="2"/>
        <v>0</v>
      </c>
      <c r="AJ45" s="376"/>
    </row>
    <row r="46" spans="1:35" ht="12.75">
      <c r="A46" s="376"/>
      <c r="B46" s="679" t="s">
        <v>472</v>
      </c>
      <c r="C46" s="416" t="s">
        <v>371</v>
      </c>
      <c r="D46" s="417" t="s">
        <v>372</v>
      </c>
      <c r="E46" s="418">
        <f>+E47+E48</f>
        <v>0</v>
      </c>
      <c r="F46" s="418">
        <f>+F47+F48</f>
        <v>0</v>
      </c>
      <c r="G46" s="418">
        <f aca="true" t="shared" si="8" ref="G46:P46">+G47+G48</f>
        <v>0</v>
      </c>
      <c r="H46" s="418">
        <f t="shared" si="8"/>
        <v>0</v>
      </c>
      <c r="I46" s="418">
        <f t="shared" si="8"/>
        <v>0</v>
      </c>
      <c r="J46" s="418">
        <f t="shared" si="8"/>
        <v>0</v>
      </c>
      <c r="K46" s="418">
        <f t="shared" si="8"/>
        <v>0</v>
      </c>
      <c r="L46" s="418">
        <f t="shared" si="8"/>
        <v>0</v>
      </c>
      <c r="M46" s="418">
        <f t="shared" si="8"/>
        <v>0</v>
      </c>
      <c r="N46" s="418">
        <f t="shared" si="8"/>
        <v>0</v>
      </c>
      <c r="O46" s="418">
        <f t="shared" si="8"/>
        <v>0</v>
      </c>
      <c r="P46" s="418">
        <f t="shared" si="8"/>
        <v>0</v>
      </c>
      <c r="Q46" s="100">
        <f t="shared" si="5"/>
        <v>0</v>
      </c>
      <c r="R46" s="389"/>
      <c r="S46" s="679" t="s">
        <v>472</v>
      </c>
      <c r="T46" s="416" t="s">
        <v>371</v>
      </c>
      <c r="U46" s="418"/>
      <c r="V46" s="721"/>
      <c r="W46" s="418">
        <f>+W47+W48</f>
        <v>0</v>
      </c>
      <c r="X46" s="418">
        <f aca="true" t="shared" si="9" ref="X46:AH46">+X47+X48</f>
        <v>0</v>
      </c>
      <c r="Y46" s="418">
        <f t="shared" si="9"/>
        <v>0</v>
      </c>
      <c r="Z46" s="418">
        <f t="shared" si="9"/>
        <v>0</v>
      </c>
      <c r="AA46" s="418">
        <f t="shared" si="9"/>
        <v>0</v>
      </c>
      <c r="AB46" s="418">
        <f t="shared" si="9"/>
        <v>0</v>
      </c>
      <c r="AC46" s="418">
        <f t="shared" si="9"/>
        <v>0</v>
      </c>
      <c r="AD46" s="418">
        <f t="shared" si="9"/>
        <v>0</v>
      </c>
      <c r="AE46" s="418">
        <f t="shared" si="9"/>
        <v>0</v>
      </c>
      <c r="AF46" s="418">
        <f t="shared" si="9"/>
        <v>0</v>
      </c>
      <c r="AG46" s="418">
        <f t="shared" si="9"/>
        <v>0</v>
      </c>
      <c r="AH46" s="418">
        <f t="shared" si="9"/>
        <v>0</v>
      </c>
      <c r="AI46" s="100">
        <f t="shared" si="2"/>
        <v>0</v>
      </c>
    </row>
    <row r="47" spans="1:36" ht="12.75">
      <c r="A47" s="376"/>
      <c r="B47" s="679" t="s">
        <v>508</v>
      </c>
      <c r="C47" s="416" t="s">
        <v>509</v>
      </c>
      <c r="D47" s="417" t="s">
        <v>372</v>
      </c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100">
        <f t="shared" si="5"/>
        <v>0</v>
      </c>
      <c r="R47" s="389"/>
      <c r="S47" s="679" t="s">
        <v>508</v>
      </c>
      <c r="T47" s="416" t="s">
        <v>509</v>
      </c>
      <c r="U47" s="410"/>
      <c r="V47" s="721"/>
      <c r="W47" s="418">
        <f aca="true" t="shared" si="10" ref="W47:AH48">+E47*$U47</f>
        <v>0</v>
      </c>
      <c r="X47" s="418">
        <f t="shared" si="10"/>
        <v>0</v>
      </c>
      <c r="Y47" s="418">
        <f t="shared" si="10"/>
        <v>0</v>
      </c>
      <c r="Z47" s="418">
        <f t="shared" si="10"/>
        <v>0</v>
      </c>
      <c r="AA47" s="418">
        <f t="shared" si="10"/>
        <v>0</v>
      </c>
      <c r="AB47" s="418">
        <f t="shared" si="10"/>
        <v>0</v>
      </c>
      <c r="AC47" s="418">
        <f t="shared" si="10"/>
        <v>0</v>
      </c>
      <c r="AD47" s="418">
        <f t="shared" si="10"/>
        <v>0</v>
      </c>
      <c r="AE47" s="418">
        <f t="shared" si="10"/>
        <v>0</v>
      </c>
      <c r="AF47" s="418">
        <f t="shared" si="10"/>
        <v>0</v>
      </c>
      <c r="AG47" s="418">
        <f t="shared" si="10"/>
        <v>0</v>
      </c>
      <c r="AH47" s="418">
        <f t="shared" si="10"/>
        <v>0</v>
      </c>
      <c r="AI47" s="100">
        <f t="shared" si="2"/>
        <v>0</v>
      </c>
      <c r="AJ47" s="376"/>
    </row>
    <row r="48" spans="1:36" ht="12.75">
      <c r="A48" s="376"/>
      <c r="B48" s="679" t="s">
        <v>510</v>
      </c>
      <c r="C48" s="669" t="s">
        <v>378</v>
      </c>
      <c r="D48" s="417" t="s">
        <v>372</v>
      </c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101">
        <f t="shared" si="5"/>
        <v>0</v>
      </c>
      <c r="R48" s="389"/>
      <c r="S48" s="679" t="s">
        <v>510</v>
      </c>
      <c r="T48" s="669" t="s">
        <v>378</v>
      </c>
      <c r="U48" s="410"/>
      <c r="V48" s="721"/>
      <c r="W48" s="418">
        <f t="shared" si="10"/>
        <v>0</v>
      </c>
      <c r="X48" s="418">
        <f t="shared" si="10"/>
        <v>0</v>
      </c>
      <c r="Y48" s="418">
        <f t="shared" si="10"/>
        <v>0</v>
      </c>
      <c r="Z48" s="418">
        <f t="shared" si="10"/>
        <v>0</v>
      </c>
      <c r="AA48" s="418">
        <f t="shared" si="10"/>
        <v>0</v>
      </c>
      <c r="AB48" s="418">
        <f t="shared" si="10"/>
        <v>0</v>
      </c>
      <c r="AC48" s="418">
        <f t="shared" si="10"/>
        <v>0</v>
      </c>
      <c r="AD48" s="418">
        <f t="shared" si="10"/>
        <v>0</v>
      </c>
      <c r="AE48" s="418">
        <f t="shared" si="10"/>
        <v>0</v>
      </c>
      <c r="AF48" s="418">
        <f t="shared" si="10"/>
        <v>0</v>
      </c>
      <c r="AG48" s="418">
        <f t="shared" si="10"/>
        <v>0</v>
      </c>
      <c r="AH48" s="418">
        <f t="shared" si="10"/>
        <v>0</v>
      </c>
      <c r="AI48" s="101">
        <f t="shared" si="2"/>
        <v>0</v>
      </c>
      <c r="AJ48" s="376"/>
    </row>
    <row r="49" spans="1:36" ht="12.75">
      <c r="A49" s="376"/>
      <c r="B49" s="45" t="s">
        <v>193</v>
      </c>
      <c r="C49" s="387" t="s">
        <v>379</v>
      </c>
      <c r="D49" s="411" t="s">
        <v>70</v>
      </c>
      <c r="E49" s="102">
        <f>+E50+E61</f>
        <v>0</v>
      </c>
      <c r="F49" s="102">
        <f>+F50+F61</f>
        <v>0</v>
      </c>
      <c r="G49" s="102">
        <f aca="true" t="shared" si="11" ref="G49:P49">+G50+G61</f>
        <v>0</v>
      </c>
      <c r="H49" s="102">
        <f t="shared" si="11"/>
        <v>0</v>
      </c>
      <c r="I49" s="102">
        <f t="shared" si="11"/>
        <v>0</v>
      </c>
      <c r="J49" s="102">
        <f t="shared" si="11"/>
        <v>0</v>
      </c>
      <c r="K49" s="102">
        <f t="shared" si="11"/>
        <v>0</v>
      </c>
      <c r="L49" s="102">
        <f t="shared" si="11"/>
        <v>0</v>
      </c>
      <c r="M49" s="102">
        <f t="shared" si="11"/>
        <v>0</v>
      </c>
      <c r="N49" s="102">
        <f t="shared" si="11"/>
        <v>0</v>
      </c>
      <c r="O49" s="102">
        <f t="shared" si="11"/>
        <v>0</v>
      </c>
      <c r="P49" s="102">
        <f t="shared" si="11"/>
        <v>0</v>
      </c>
      <c r="Q49" s="103">
        <f t="shared" si="5"/>
        <v>0</v>
      </c>
      <c r="R49" s="389"/>
      <c r="S49" s="45" t="s">
        <v>193</v>
      </c>
      <c r="T49" s="387" t="s">
        <v>379</v>
      </c>
      <c r="U49" s="102">
        <f>+U50+U61</f>
        <v>0</v>
      </c>
      <c r="V49" s="722">
        <f>+V50+V61</f>
        <v>0</v>
      </c>
      <c r="W49" s="430">
        <f>+W50+W61</f>
        <v>0</v>
      </c>
      <c r="X49" s="430">
        <f aca="true" t="shared" si="12" ref="X49:AH49">+X50+X61</f>
        <v>0</v>
      </c>
      <c r="Y49" s="430">
        <f t="shared" si="12"/>
        <v>0</v>
      </c>
      <c r="Z49" s="430">
        <f t="shared" si="12"/>
        <v>0</v>
      </c>
      <c r="AA49" s="430">
        <f t="shared" si="12"/>
        <v>0</v>
      </c>
      <c r="AB49" s="430">
        <f t="shared" si="12"/>
        <v>0</v>
      </c>
      <c r="AC49" s="430">
        <f t="shared" si="12"/>
        <v>0</v>
      </c>
      <c r="AD49" s="430">
        <f t="shared" si="12"/>
        <v>0</v>
      </c>
      <c r="AE49" s="430">
        <f t="shared" si="12"/>
        <v>0</v>
      </c>
      <c r="AF49" s="430">
        <f t="shared" si="12"/>
        <v>0</v>
      </c>
      <c r="AG49" s="430">
        <f t="shared" si="12"/>
        <v>0</v>
      </c>
      <c r="AH49" s="430">
        <f t="shared" si="12"/>
        <v>0</v>
      </c>
      <c r="AI49" s="103">
        <f t="shared" si="2"/>
        <v>0</v>
      </c>
      <c r="AJ49" s="376"/>
    </row>
    <row r="50" spans="1:36" ht="12.75">
      <c r="A50" s="376"/>
      <c r="B50" s="680" t="s">
        <v>233</v>
      </c>
      <c r="C50" s="412" t="s">
        <v>380</v>
      </c>
      <c r="D50" s="419"/>
      <c r="E50" s="420">
        <f>E53+E54+E55+E58</f>
        <v>0</v>
      </c>
      <c r="F50" s="420">
        <f>F53+F54+F55+F58</f>
        <v>0</v>
      </c>
      <c r="G50" s="420">
        <f aca="true" t="shared" si="13" ref="G50:P50">G53+G54+G55+G58</f>
        <v>0</v>
      </c>
      <c r="H50" s="420">
        <f t="shared" si="13"/>
        <v>0</v>
      </c>
      <c r="I50" s="420">
        <f t="shared" si="13"/>
        <v>0</v>
      </c>
      <c r="J50" s="420">
        <f t="shared" si="13"/>
        <v>0</v>
      </c>
      <c r="K50" s="420">
        <f t="shared" si="13"/>
        <v>0</v>
      </c>
      <c r="L50" s="420">
        <f t="shared" si="13"/>
        <v>0</v>
      </c>
      <c r="M50" s="420">
        <f t="shared" si="13"/>
        <v>0</v>
      </c>
      <c r="N50" s="420">
        <f t="shared" si="13"/>
        <v>0</v>
      </c>
      <c r="O50" s="420">
        <f t="shared" si="13"/>
        <v>0</v>
      </c>
      <c r="P50" s="420">
        <f t="shared" si="13"/>
        <v>0</v>
      </c>
      <c r="Q50" s="421">
        <f t="shared" si="5"/>
        <v>0</v>
      </c>
      <c r="R50" s="389"/>
      <c r="S50" s="680" t="s">
        <v>233</v>
      </c>
      <c r="T50" s="412" t="s">
        <v>380</v>
      </c>
      <c r="U50" s="420">
        <f>U53+U54+U55+U58</f>
        <v>0</v>
      </c>
      <c r="V50" s="723">
        <f>V53+V54+V55+V58</f>
        <v>0</v>
      </c>
      <c r="W50" s="432">
        <f>W53+W54+W55+W58</f>
        <v>0</v>
      </c>
      <c r="X50" s="432">
        <f aca="true" t="shared" si="14" ref="X50:AH50">X53+X54+X55+X58</f>
        <v>0</v>
      </c>
      <c r="Y50" s="432">
        <f t="shared" si="14"/>
        <v>0</v>
      </c>
      <c r="Z50" s="432">
        <f t="shared" si="14"/>
        <v>0</v>
      </c>
      <c r="AA50" s="432">
        <f t="shared" si="14"/>
        <v>0</v>
      </c>
      <c r="AB50" s="432">
        <f t="shared" si="14"/>
        <v>0</v>
      </c>
      <c r="AC50" s="432">
        <f t="shared" si="14"/>
        <v>0</v>
      </c>
      <c r="AD50" s="432">
        <f t="shared" si="14"/>
        <v>0</v>
      </c>
      <c r="AE50" s="432">
        <f t="shared" si="14"/>
        <v>0</v>
      </c>
      <c r="AF50" s="432">
        <f t="shared" si="14"/>
        <v>0</v>
      </c>
      <c r="AG50" s="432">
        <f t="shared" si="14"/>
        <v>0</v>
      </c>
      <c r="AH50" s="432">
        <f t="shared" si="14"/>
        <v>0</v>
      </c>
      <c r="AI50" s="421">
        <f t="shared" si="2"/>
        <v>0</v>
      </c>
      <c r="AJ50" s="376"/>
    </row>
    <row r="51" spans="1:35" ht="12.75">
      <c r="A51" s="376"/>
      <c r="B51" s="681" t="s">
        <v>511</v>
      </c>
      <c r="C51" s="403" t="s">
        <v>375</v>
      </c>
      <c r="D51" s="404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82"/>
      <c r="P51" s="682"/>
      <c r="Q51" s="422"/>
      <c r="R51" s="389"/>
      <c r="S51" s="681" t="s">
        <v>511</v>
      </c>
      <c r="T51" s="403" t="s">
        <v>375</v>
      </c>
      <c r="U51" s="682"/>
      <c r="V51" s="724"/>
      <c r="W51" s="682"/>
      <c r="X51" s="682"/>
      <c r="Y51" s="682"/>
      <c r="Z51" s="682"/>
      <c r="AA51" s="682"/>
      <c r="AB51" s="682"/>
      <c r="AC51" s="682"/>
      <c r="AD51" s="682"/>
      <c r="AE51" s="682"/>
      <c r="AF51" s="682"/>
      <c r="AG51" s="682"/>
      <c r="AH51" s="682"/>
      <c r="AI51" s="422">
        <f t="shared" si="2"/>
        <v>0</v>
      </c>
    </row>
    <row r="52" spans="1:36" ht="12.75">
      <c r="A52" s="376"/>
      <c r="B52" s="678" t="s">
        <v>512</v>
      </c>
      <c r="C52" s="676" t="s">
        <v>505</v>
      </c>
      <c r="D52" s="489" t="s">
        <v>366</v>
      </c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491"/>
      <c r="R52" s="389"/>
      <c r="S52" s="678" t="s">
        <v>512</v>
      </c>
      <c r="T52" s="676" t="s">
        <v>505</v>
      </c>
      <c r="U52" s="677"/>
      <c r="V52" s="725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491">
        <f t="shared" si="2"/>
        <v>0</v>
      </c>
      <c r="AJ52" s="376"/>
    </row>
    <row r="53" spans="1:36" ht="12.75">
      <c r="A53" s="376"/>
      <c r="B53" s="678" t="s">
        <v>513</v>
      </c>
      <c r="C53" s="391" t="s">
        <v>506</v>
      </c>
      <c r="D53" s="392" t="s">
        <v>366</v>
      </c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4">
        <f>SUM(E53:P53)</f>
        <v>0</v>
      </c>
      <c r="R53" s="389"/>
      <c r="S53" s="678" t="s">
        <v>513</v>
      </c>
      <c r="T53" s="391" t="s">
        <v>506</v>
      </c>
      <c r="U53" s="396"/>
      <c r="V53" s="720"/>
      <c r="W53" s="409">
        <f aca="true" t="shared" si="15" ref="W53:AH54">+E53*$U53</f>
        <v>0</v>
      </c>
      <c r="X53" s="409">
        <f t="shared" si="15"/>
        <v>0</v>
      </c>
      <c r="Y53" s="409">
        <f t="shared" si="15"/>
        <v>0</v>
      </c>
      <c r="Z53" s="409">
        <f t="shared" si="15"/>
        <v>0</v>
      </c>
      <c r="AA53" s="409">
        <f t="shared" si="15"/>
        <v>0</v>
      </c>
      <c r="AB53" s="409">
        <f t="shared" si="15"/>
        <v>0</v>
      </c>
      <c r="AC53" s="409">
        <f t="shared" si="15"/>
        <v>0</v>
      </c>
      <c r="AD53" s="409">
        <f t="shared" si="15"/>
        <v>0</v>
      </c>
      <c r="AE53" s="409">
        <f t="shared" si="15"/>
        <v>0</v>
      </c>
      <c r="AF53" s="409">
        <f t="shared" si="15"/>
        <v>0</v>
      </c>
      <c r="AG53" s="409">
        <f t="shared" si="15"/>
        <v>0</v>
      </c>
      <c r="AH53" s="409">
        <f t="shared" si="15"/>
        <v>0</v>
      </c>
      <c r="AI53" s="394">
        <f t="shared" si="2"/>
        <v>0</v>
      </c>
      <c r="AJ53" s="376"/>
    </row>
    <row r="54" spans="1:36" ht="12.75">
      <c r="A54" s="376"/>
      <c r="B54" s="678" t="s">
        <v>514</v>
      </c>
      <c r="C54" s="391" t="s">
        <v>367</v>
      </c>
      <c r="D54" s="392" t="s">
        <v>366</v>
      </c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4">
        <f>SUM(E54:P54)</f>
        <v>0</v>
      </c>
      <c r="R54" s="389"/>
      <c r="S54" s="678" t="s">
        <v>514</v>
      </c>
      <c r="T54" s="391" t="s">
        <v>367</v>
      </c>
      <c r="U54" s="396"/>
      <c r="V54" s="720"/>
      <c r="W54" s="409">
        <f t="shared" si="15"/>
        <v>0</v>
      </c>
      <c r="X54" s="409">
        <f t="shared" si="15"/>
        <v>0</v>
      </c>
      <c r="Y54" s="409">
        <f t="shared" si="15"/>
        <v>0</v>
      </c>
      <c r="Z54" s="409">
        <f t="shared" si="15"/>
        <v>0</v>
      </c>
      <c r="AA54" s="409">
        <f t="shared" si="15"/>
        <v>0</v>
      </c>
      <c r="AB54" s="409">
        <f t="shared" si="15"/>
        <v>0</v>
      </c>
      <c r="AC54" s="409">
        <f t="shared" si="15"/>
        <v>0</v>
      </c>
      <c r="AD54" s="409">
        <f t="shared" si="15"/>
        <v>0</v>
      </c>
      <c r="AE54" s="409">
        <f t="shared" si="15"/>
        <v>0</v>
      </c>
      <c r="AF54" s="409">
        <f t="shared" si="15"/>
        <v>0</v>
      </c>
      <c r="AG54" s="409">
        <f t="shared" si="15"/>
        <v>0</v>
      </c>
      <c r="AH54" s="409">
        <f t="shared" si="15"/>
        <v>0</v>
      </c>
      <c r="AI54" s="394">
        <f t="shared" si="2"/>
        <v>0</v>
      </c>
      <c r="AJ54" s="376"/>
    </row>
    <row r="55" spans="1:36" ht="12.75">
      <c r="A55" s="376"/>
      <c r="B55" s="678" t="s">
        <v>515</v>
      </c>
      <c r="C55" s="405" t="s">
        <v>368</v>
      </c>
      <c r="D55" s="406" t="s">
        <v>70</v>
      </c>
      <c r="E55" s="415">
        <f>E56+E57</f>
        <v>0</v>
      </c>
      <c r="F55" s="415">
        <f>F56+F57</f>
        <v>0</v>
      </c>
      <c r="G55" s="415">
        <f aca="true" t="shared" si="16" ref="G55:P55">G56+G57</f>
        <v>0</v>
      </c>
      <c r="H55" s="415">
        <f t="shared" si="16"/>
        <v>0</v>
      </c>
      <c r="I55" s="415">
        <f t="shared" si="16"/>
        <v>0</v>
      </c>
      <c r="J55" s="415">
        <f t="shared" si="16"/>
        <v>0</v>
      </c>
      <c r="K55" s="415">
        <f t="shared" si="16"/>
        <v>0</v>
      </c>
      <c r="L55" s="415">
        <f t="shared" si="16"/>
        <v>0</v>
      </c>
      <c r="M55" s="415">
        <f t="shared" si="16"/>
        <v>0</v>
      </c>
      <c r="N55" s="415">
        <f t="shared" si="16"/>
        <v>0</v>
      </c>
      <c r="O55" s="415">
        <f t="shared" si="16"/>
        <v>0</v>
      </c>
      <c r="P55" s="415">
        <f t="shared" si="16"/>
        <v>0</v>
      </c>
      <c r="Q55" s="100">
        <f aca="true" t="shared" si="17" ref="Q55:Q61">SUM(E55:P55)</f>
        <v>0</v>
      </c>
      <c r="R55" s="389"/>
      <c r="S55" s="678" t="s">
        <v>515</v>
      </c>
      <c r="T55" s="405" t="s">
        <v>368</v>
      </c>
      <c r="U55" s="415"/>
      <c r="V55" s="720"/>
      <c r="W55" s="409">
        <f>W56+W57</f>
        <v>0</v>
      </c>
      <c r="X55" s="409">
        <f aca="true" t="shared" si="18" ref="X55:AH55">X56+X57</f>
        <v>0</v>
      </c>
      <c r="Y55" s="409">
        <f t="shared" si="18"/>
        <v>0</v>
      </c>
      <c r="Z55" s="409">
        <f t="shared" si="18"/>
        <v>0</v>
      </c>
      <c r="AA55" s="409">
        <f t="shared" si="18"/>
        <v>0</v>
      </c>
      <c r="AB55" s="409">
        <f t="shared" si="18"/>
        <v>0</v>
      </c>
      <c r="AC55" s="409">
        <f t="shared" si="18"/>
        <v>0</v>
      </c>
      <c r="AD55" s="409">
        <f t="shared" si="18"/>
        <v>0</v>
      </c>
      <c r="AE55" s="409">
        <f t="shared" si="18"/>
        <v>0</v>
      </c>
      <c r="AF55" s="409">
        <f t="shared" si="18"/>
        <v>0</v>
      </c>
      <c r="AG55" s="409">
        <f t="shared" si="18"/>
        <v>0</v>
      </c>
      <c r="AH55" s="409">
        <f t="shared" si="18"/>
        <v>0</v>
      </c>
      <c r="AI55" s="100">
        <f t="shared" si="2"/>
        <v>0</v>
      </c>
      <c r="AJ55" s="376"/>
    </row>
    <row r="56" spans="1:36" ht="12.75">
      <c r="A56" s="376"/>
      <c r="B56" s="678" t="s">
        <v>516</v>
      </c>
      <c r="C56" s="407" t="s">
        <v>369</v>
      </c>
      <c r="D56" s="406" t="s">
        <v>70</v>
      </c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100">
        <f t="shared" si="17"/>
        <v>0</v>
      </c>
      <c r="R56" s="389"/>
      <c r="S56" s="678" t="s">
        <v>516</v>
      </c>
      <c r="T56" s="407" t="s">
        <v>369</v>
      </c>
      <c r="U56" s="396"/>
      <c r="V56" s="720"/>
      <c r="W56" s="409">
        <f aca="true" t="shared" si="19" ref="W56:AH57">+E56*$U56</f>
        <v>0</v>
      </c>
      <c r="X56" s="409">
        <f t="shared" si="19"/>
        <v>0</v>
      </c>
      <c r="Y56" s="409">
        <f t="shared" si="19"/>
        <v>0</v>
      </c>
      <c r="Z56" s="409">
        <f t="shared" si="19"/>
        <v>0</v>
      </c>
      <c r="AA56" s="409">
        <f t="shared" si="19"/>
        <v>0</v>
      </c>
      <c r="AB56" s="409">
        <f t="shared" si="19"/>
        <v>0</v>
      </c>
      <c r="AC56" s="409">
        <f t="shared" si="19"/>
        <v>0</v>
      </c>
      <c r="AD56" s="409">
        <f t="shared" si="19"/>
        <v>0</v>
      </c>
      <c r="AE56" s="409">
        <f t="shared" si="19"/>
        <v>0</v>
      </c>
      <c r="AF56" s="409">
        <f t="shared" si="19"/>
        <v>0</v>
      </c>
      <c r="AG56" s="409">
        <f t="shared" si="19"/>
        <v>0</v>
      </c>
      <c r="AH56" s="409">
        <f t="shared" si="19"/>
        <v>0</v>
      </c>
      <c r="AI56" s="100">
        <f t="shared" si="2"/>
        <v>0</v>
      </c>
      <c r="AJ56" s="376"/>
    </row>
    <row r="57" spans="1:35" ht="12.75">
      <c r="A57" s="376"/>
      <c r="B57" s="678" t="s">
        <v>517</v>
      </c>
      <c r="C57" s="407" t="s">
        <v>370</v>
      </c>
      <c r="D57" s="406" t="s">
        <v>70</v>
      </c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100">
        <f t="shared" si="17"/>
        <v>0</v>
      </c>
      <c r="R57" s="389"/>
      <c r="S57" s="678" t="s">
        <v>517</v>
      </c>
      <c r="T57" s="407" t="s">
        <v>370</v>
      </c>
      <c r="U57" s="396"/>
      <c r="V57" s="720"/>
      <c r="W57" s="409">
        <f t="shared" si="19"/>
        <v>0</v>
      </c>
      <c r="X57" s="409">
        <f t="shared" si="19"/>
        <v>0</v>
      </c>
      <c r="Y57" s="409">
        <f t="shared" si="19"/>
        <v>0</v>
      </c>
      <c r="Z57" s="409">
        <f t="shared" si="19"/>
        <v>0</v>
      </c>
      <c r="AA57" s="409">
        <f t="shared" si="19"/>
        <v>0</v>
      </c>
      <c r="AB57" s="409">
        <f t="shared" si="19"/>
        <v>0</v>
      </c>
      <c r="AC57" s="409">
        <f t="shared" si="19"/>
        <v>0</v>
      </c>
      <c r="AD57" s="409">
        <f t="shared" si="19"/>
        <v>0</v>
      </c>
      <c r="AE57" s="409">
        <f t="shared" si="19"/>
        <v>0</v>
      </c>
      <c r="AF57" s="409">
        <f t="shared" si="19"/>
        <v>0</v>
      </c>
      <c r="AG57" s="409">
        <f t="shared" si="19"/>
        <v>0</v>
      </c>
      <c r="AH57" s="409">
        <f t="shared" si="19"/>
        <v>0</v>
      </c>
      <c r="AI57" s="100">
        <f t="shared" si="2"/>
        <v>0</v>
      </c>
    </row>
    <row r="58" spans="1:36" ht="12.75">
      <c r="A58" s="376"/>
      <c r="B58" s="678" t="s">
        <v>518</v>
      </c>
      <c r="C58" s="408" t="s">
        <v>371</v>
      </c>
      <c r="D58" s="406" t="s">
        <v>372</v>
      </c>
      <c r="E58" s="418">
        <f>+E59+E60</f>
        <v>0</v>
      </c>
      <c r="F58" s="418">
        <f>+F59+F60</f>
        <v>0</v>
      </c>
      <c r="G58" s="418">
        <f aca="true" t="shared" si="20" ref="G58:P58">+G59+G60</f>
        <v>0</v>
      </c>
      <c r="H58" s="418">
        <f t="shared" si="20"/>
        <v>0</v>
      </c>
      <c r="I58" s="418">
        <f t="shared" si="20"/>
        <v>0</v>
      </c>
      <c r="J58" s="418">
        <f t="shared" si="20"/>
        <v>0</v>
      </c>
      <c r="K58" s="418">
        <f t="shared" si="20"/>
        <v>0</v>
      </c>
      <c r="L58" s="418">
        <f t="shared" si="20"/>
        <v>0</v>
      </c>
      <c r="M58" s="418">
        <f t="shared" si="20"/>
        <v>0</v>
      </c>
      <c r="N58" s="418">
        <f t="shared" si="20"/>
        <v>0</v>
      </c>
      <c r="O58" s="418">
        <f t="shared" si="20"/>
        <v>0</v>
      </c>
      <c r="P58" s="418">
        <f t="shared" si="20"/>
        <v>0</v>
      </c>
      <c r="Q58" s="100">
        <f t="shared" si="17"/>
        <v>0</v>
      </c>
      <c r="R58" s="389"/>
      <c r="S58" s="678" t="s">
        <v>518</v>
      </c>
      <c r="T58" s="408" t="s">
        <v>371</v>
      </c>
      <c r="U58" s="418"/>
      <c r="V58" s="721"/>
      <c r="W58" s="418">
        <f>+W59+W60</f>
        <v>0</v>
      </c>
      <c r="X58" s="418">
        <f aca="true" t="shared" si="21" ref="X58:AH58">+X59+X60</f>
        <v>0</v>
      </c>
      <c r="Y58" s="418">
        <f t="shared" si="21"/>
        <v>0</v>
      </c>
      <c r="Z58" s="418">
        <f t="shared" si="21"/>
        <v>0</v>
      </c>
      <c r="AA58" s="418">
        <f t="shared" si="21"/>
        <v>0</v>
      </c>
      <c r="AB58" s="418">
        <f t="shared" si="21"/>
        <v>0</v>
      </c>
      <c r="AC58" s="418">
        <f t="shared" si="21"/>
        <v>0</v>
      </c>
      <c r="AD58" s="418">
        <f t="shared" si="21"/>
        <v>0</v>
      </c>
      <c r="AE58" s="418">
        <f t="shared" si="21"/>
        <v>0</v>
      </c>
      <c r="AF58" s="418">
        <f t="shared" si="21"/>
        <v>0</v>
      </c>
      <c r="AG58" s="418">
        <f t="shared" si="21"/>
        <v>0</v>
      </c>
      <c r="AH58" s="418">
        <f t="shared" si="21"/>
        <v>0</v>
      </c>
      <c r="AI58" s="100">
        <f t="shared" si="2"/>
        <v>0</v>
      </c>
      <c r="AJ58" s="376"/>
    </row>
    <row r="59" spans="1:36" ht="12.75">
      <c r="A59" s="376"/>
      <c r="B59" s="678" t="s">
        <v>519</v>
      </c>
      <c r="C59" s="408" t="s">
        <v>383</v>
      </c>
      <c r="D59" s="406" t="s">
        <v>372</v>
      </c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100">
        <f t="shared" si="17"/>
        <v>0</v>
      </c>
      <c r="R59" s="389"/>
      <c r="S59" s="678" t="s">
        <v>519</v>
      </c>
      <c r="T59" s="408" t="s">
        <v>383</v>
      </c>
      <c r="U59" s="396"/>
      <c r="V59" s="720"/>
      <c r="W59" s="409">
        <f aca="true" t="shared" si="22" ref="W59:AH60">+E59*$U59</f>
        <v>0</v>
      </c>
      <c r="X59" s="409">
        <f t="shared" si="22"/>
        <v>0</v>
      </c>
      <c r="Y59" s="409">
        <f t="shared" si="22"/>
        <v>0</v>
      </c>
      <c r="Z59" s="409">
        <f t="shared" si="22"/>
        <v>0</v>
      </c>
      <c r="AA59" s="409">
        <f t="shared" si="22"/>
        <v>0</v>
      </c>
      <c r="AB59" s="409">
        <f t="shared" si="22"/>
        <v>0</v>
      </c>
      <c r="AC59" s="409">
        <f t="shared" si="22"/>
        <v>0</v>
      </c>
      <c r="AD59" s="409">
        <f t="shared" si="22"/>
        <v>0</v>
      </c>
      <c r="AE59" s="409">
        <f t="shared" si="22"/>
        <v>0</v>
      </c>
      <c r="AF59" s="409">
        <f t="shared" si="22"/>
        <v>0</v>
      </c>
      <c r="AG59" s="409">
        <f t="shared" si="22"/>
        <v>0</v>
      </c>
      <c r="AH59" s="409">
        <f t="shared" si="22"/>
        <v>0</v>
      </c>
      <c r="AI59" s="100">
        <f t="shared" si="2"/>
        <v>0</v>
      </c>
      <c r="AJ59" s="376"/>
    </row>
    <row r="60" spans="1:36" ht="12.75">
      <c r="A60" s="376"/>
      <c r="B60" s="678" t="s">
        <v>520</v>
      </c>
      <c r="C60" s="405" t="s">
        <v>378</v>
      </c>
      <c r="D60" s="406" t="s">
        <v>372</v>
      </c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100">
        <f t="shared" si="17"/>
        <v>0</v>
      </c>
      <c r="R60" s="389"/>
      <c r="S60" s="678" t="s">
        <v>520</v>
      </c>
      <c r="T60" s="405" t="s">
        <v>378</v>
      </c>
      <c r="U60" s="396"/>
      <c r="V60" s="720"/>
      <c r="W60" s="409">
        <f t="shared" si="22"/>
        <v>0</v>
      </c>
      <c r="X60" s="409">
        <f t="shared" si="22"/>
        <v>0</v>
      </c>
      <c r="Y60" s="409">
        <f t="shared" si="22"/>
        <v>0</v>
      </c>
      <c r="Z60" s="409">
        <f t="shared" si="22"/>
        <v>0</v>
      </c>
      <c r="AA60" s="409">
        <f t="shared" si="22"/>
        <v>0</v>
      </c>
      <c r="AB60" s="409">
        <f t="shared" si="22"/>
        <v>0</v>
      </c>
      <c r="AC60" s="409">
        <f t="shared" si="22"/>
        <v>0</v>
      </c>
      <c r="AD60" s="409">
        <f t="shared" si="22"/>
        <v>0</v>
      </c>
      <c r="AE60" s="409">
        <f t="shared" si="22"/>
        <v>0</v>
      </c>
      <c r="AF60" s="409">
        <f t="shared" si="22"/>
        <v>0</v>
      </c>
      <c r="AG60" s="409">
        <f t="shared" si="22"/>
        <v>0</v>
      </c>
      <c r="AH60" s="409">
        <f t="shared" si="22"/>
        <v>0</v>
      </c>
      <c r="AI60" s="100">
        <f t="shared" si="2"/>
        <v>0</v>
      </c>
      <c r="AJ60" s="376"/>
    </row>
    <row r="61" spans="1:36" ht="12.75">
      <c r="A61" s="376"/>
      <c r="B61" s="678" t="s">
        <v>234</v>
      </c>
      <c r="C61" s="405" t="s">
        <v>384</v>
      </c>
      <c r="D61" s="423"/>
      <c r="E61" s="415">
        <f>E64+E65+E66+E69</f>
        <v>0</v>
      </c>
      <c r="F61" s="415">
        <f>F64+F65+F66+F69</f>
        <v>0</v>
      </c>
      <c r="G61" s="415">
        <f aca="true" t="shared" si="23" ref="G61:P61">G64+G65+G66+G69</f>
        <v>0</v>
      </c>
      <c r="H61" s="415">
        <f t="shared" si="23"/>
        <v>0</v>
      </c>
      <c r="I61" s="415">
        <f t="shared" si="23"/>
        <v>0</v>
      </c>
      <c r="J61" s="415">
        <f t="shared" si="23"/>
        <v>0</v>
      </c>
      <c r="K61" s="415">
        <f t="shared" si="23"/>
        <v>0</v>
      </c>
      <c r="L61" s="415">
        <f t="shared" si="23"/>
        <v>0</v>
      </c>
      <c r="M61" s="415">
        <f t="shared" si="23"/>
        <v>0</v>
      </c>
      <c r="N61" s="415">
        <f t="shared" si="23"/>
        <v>0</v>
      </c>
      <c r="O61" s="415">
        <f t="shared" si="23"/>
        <v>0</v>
      </c>
      <c r="P61" s="415">
        <f t="shared" si="23"/>
        <v>0</v>
      </c>
      <c r="Q61" s="100">
        <f t="shared" si="17"/>
        <v>0</v>
      </c>
      <c r="R61" s="389"/>
      <c r="S61" s="678" t="s">
        <v>234</v>
      </c>
      <c r="T61" s="405" t="s">
        <v>384</v>
      </c>
      <c r="U61" s="415"/>
      <c r="V61" s="720"/>
      <c r="W61" s="409">
        <f>W64+W65+W66+W69</f>
        <v>0</v>
      </c>
      <c r="X61" s="409">
        <f aca="true" t="shared" si="24" ref="X61:AH61">X64+X65+X66+X69</f>
        <v>0</v>
      </c>
      <c r="Y61" s="409">
        <f t="shared" si="24"/>
        <v>0</v>
      </c>
      <c r="Z61" s="409">
        <f t="shared" si="24"/>
        <v>0</v>
      </c>
      <c r="AA61" s="409">
        <f t="shared" si="24"/>
        <v>0</v>
      </c>
      <c r="AB61" s="409">
        <f t="shared" si="24"/>
        <v>0</v>
      </c>
      <c r="AC61" s="409">
        <f t="shared" si="24"/>
        <v>0</v>
      </c>
      <c r="AD61" s="409">
        <f t="shared" si="24"/>
        <v>0</v>
      </c>
      <c r="AE61" s="409">
        <f t="shared" si="24"/>
        <v>0</v>
      </c>
      <c r="AF61" s="409">
        <f t="shared" si="24"/>
        <v>0</v>
      </c>
      <c r="AG61" s="409">
        <f t="shared" si="24"/>
        <v>0</v>
      </c>
      <c r="AH61" s="409">
        <f t="shared" si="24"/>
        <v>0</v>
      </c>
      <c r="AI61" s="100">
        <f t="shared" si="2"/>
        <v>0</v>
      </c>
      <c r="AJ61" s="376"/>
    </row>
    <row r="62" spans="1:35" ht="12.75">
      <c r="A62" s="376"/>
      <c r="B62" s="681" t="s">
        <v>381</v>
      </c>
      <c r="C62" s="403" t="s">
        <v>375</v>
      </c>
      <c r="D62" s="404"/>
      <c r="E62" s="682"/>
      <c r="F62" s="682"/>
      <c r="G62" s="682"/>
      <c r="H62" s="682"/>
      <c r="I62" s="682"/>
      <c r="J62" s="682"/>
      <c r="K62" s="682"/>
      <c r="L62" s="682"/>
      <c r="M62" s="682"/>
      <c r="N62" s="682"/>
      <c r="O62" s="682"/>
      <c r="P62" s="682"/>
      <c r="Q62" s="422"/>
      <c r="R62" s="389"/>
      <c r="S62" s="681" t="s">
        <v>381</v>
      </c>
      <c r="T62" s="403" t="s">
        <v>375</v>
      </c>
      <c r="U62" s="682"/>
      <c r="V62" s="724"/>
      <c r="W62" s="682"/>
      <c r="X62" s="682"/>
      <c r="Y62" s="682"/>
      <c r="Z62" s="682"/>
      <c r="AA62" s="682"/>
      <c r="AB62" s="682"/>
      <c r="AC62" s="682"/>
      <c r="AD62" s="682"/>
      <c r="AE62" s="682"/>
      <c r="AF62" s="682"/>
      <c r="AG62" s="682"/>
      <c r="AH62" s="682"/>
      <c r="AI62" s="422">
        <f t="shared" si="2"/>
        <v>0</v>
      </c>
    </row>
    <row r="63" spans="1:36" ht="12.75">
      <c r="A63" s="376"/>
      <c r="B63" s="678" t="s">
        <v>382</v>
      </c>
      <c r="C63" s="676" t="s">
        <v>505</v>
      </c>
      <c r="D63" s="489" t="s">
        <v>366</v>
      </c>
      <c r="E63" s="677"/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491"/>
      <c r="R63" s="389"/>
      <c r="S63" s="678" t="s">
        <v>382</v>
      </c>
      <c r="T63" s="676" t="s">
        <v>505</v>
      </c>
      <c r="U63" s="677"/>
      <c r="V63" s="725"/>
      <c r="W63" s="677"/>
      <c r="X63" s="677"/>
      <c r="Y63" s="677"/>
      <c r="Z63" s="677"/>
      <c r="AA63" s="677"/>
      <c r="AB63" s="677"/>
      <c r="AC63" s="677"/>
      <c r="AD63" s="677"/>
      <c r="AE63" s="677"/>
      <c r="AF63" s="677"/>
      <c r="AG63" s="677"/>
      <c r="AH63" s="677"/>
      <c r="AI63" s="491">
        <f t="shared" si="2"/>
        <v>0</v>
      </c>
      <c r="AJ63" s="376"/>
    </row>
    <row r="64" spans="1:36" ht="12.75">
      <c r="A64" s="376"/>
      <c r="B64" s="678" t="s">
        <v>521</v>
      </c>
      <c r="C64" s="391" t="s">
        <v>506</v>
      </c>
      <c r="D64" s="392" t="s">
        <v>366</v>
      </c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4">
        <f>SUM(E64:P64)</f>
        <v>0</v>
      </c>
      <c r="R64" s="389"/>
      <c r="S64" s="678" t="s">
        <v>521</v>
      </c>
      <c r="T64" s="391" t="s">
        <v>506</v>
      </c>
      <c r="U64" s="396"/>
      <c r="V64" s="720"/>
      <c r="W64" s="409">
        <f aca="true" t="shared" si="25" ref="W64:AH65">+E64*$U64</f>
        <v>0</v>
      </c>
      <c r="X64" s="409">
        <f t="shared" si="25"/>
        <v>0</v>
      </c>
      <c r="Y64" s="409">
        <f t="shared" si="25"/>
        <v>0</v>
      </c>
      <c r="Z64" s="409">
        <f t="shared" si="25"/>
        <v>0</v>
      </c>
      <c r="AA64" s="409">
        <f t="shared" si="25"/>
        <v>0</v>
      </c>
      <c r="AB64" s="409">
        <f t="shared" si="25"/>
        <v>0</v>
      </c>
      <c r="AC64" s="409">
        <f t="shared" si="25"/>
        <v>0</v>
      </c>
      <c r="AD64" s="409">
        <f t="shared" si="25"/>
        <v>0</v>
      </c>
      <c r="AE64" s="409">
        <f t="shared" si="25"/>
        <v>0</v>
      </c>
      <c r="AF64" s="409">
        <f t="shared" si="25"/>
        <v>0</v>
      </c>
      <c r="AG64" s="409">
        <f t="shared" si="25"/>
        <v>0</v>
      </c>
      <c r="AH64" s="409">
        <f t="shared" si="25"/>
        <v>0</v>
      </c>
      <c r="AI64" s="394">
        <f t="shared" si="2"/>
        <v>0</v>
      </c>
      <c r="AJ64" s="376"/>
    </row>
    <row r="65" spans="1:36" ht="12.75">
      <c r="A65" s="376"/>
      <c r="B65" s="678" t="s">
        <v>522</v>
      </c>
      <c r="C65" s="391" t="s">
        <v>367</v>
      </c>
      <c r="D65" s="392" t="s">
        <v>366</v>
      </c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4">
        <f>SUM(E65:P65)</f>
        <v>0</v>
      </c>
      <c r="R65" s="389"/>
      <c r="S65" s="678" t="s">
        <v>522</v>
      </c>
      <c r="T65" s="391" t="s">
        <v>367</v>
      </c>
      <c r="U65" s="396"/>
      <c r="V65" s="720"/>
      <c r="W65" s="409">
        <f t="shared" si="25"/>
        <v>0</v>
      </c>
      <c r="X65" s="409">
        <f t="shared" si="25"/>
        <v>0</v>
      </c>
      <c r="Y65" s="409">
        <f t="shared" si="25"/>
        <v>0</v>
      </c>
      <c r="Z65" s="409">
        <f t="shared" si="25"/>
        <v>0</v>
      </c>
      <c r="AA65" s="409">
        <f t="shared" si="25"/>
        <v>0</v>
      </c>
      <c r="AB65" s="409">
        <f t="shared" si="25"/>
        <v>0</v>
      </c>
      <c r="AC65" s="409">
        <f t="shared" si="25"/>
        <v>0</v>
      </c>
      <c r="AD65" s="409">
        <f t="shared" si="25"/>
        <v>0</v>
      </c>
      <c r="AE65" s="409">
        <f t="shared" si="25"/>
        <v>0</v>
      </c>
      <c r="AF65" s="409">
        <f t="shared" si="25"/>
        <v>0</v>
      </c>
      <c r="AG65" s="409">
        <f t="shared" si="25"/>
        <v>0</v>
      </c>
      <c r="AH65" s="409">
        <f t="shared" si="25"/>
        <v>0</v>
      </c>
      <c r="AI65" s="394">
        <f t="shared" si="2"/>
        <v>0</v>
      </c>
      <c r="AJ65" s="376"/>
    </row>
    <row r="66" spans="1:36" ht="12.75">
      <c r="A66" s="376"/>
      <c r="B66" s="678" t="s">
        <v>523</v>
      </c>
      <c r="C66" s="405" t="s">
        <v>368</v>
      </c>
      <c r="D66" s="406" t="s">
        <v>70</v>
      </c>
      <c r="E66" s="415">
        <f>E67+E68</f>
        <v>0</v>
      </c>
      <c r="F66" s="415">
        <f>F67+F68</f>
        <v>0</v>
      </c>
      <c r="G66" s="415">
        <f aca="true" t="shared" si="26" ref="G66:P66">G67+G68</f>
        <v>0</v>
      </c>
      <c r="H66" s="415">
        <f t="shared" si="26"/>
        <v>0</v>
      </c>
      <c r="I66" s="415">
        <f t="shared" si="26"/>
        <v>0</v>
      </c>
      <c r="J66" s="415">
        <f t="shared" si="26"/>
        <v>0</v>
      </c>
      <c r="K66" s="415">
        <f t="shared" si="26"/>
        <v>0</v>
      </c>
      <c r="L66" s="415">
        <f t="shared" si="26"/>
        <v>0</v>
      </c>
      <c r="M66" s="415">
        <f t="shared" si="26"/>
        <v>0</v>
      </c>
      <c r="N66" s="415">
        <f t="shared" si="26"/>
        <v>0</v>
      </c>
      <c r="O66" s="415">
        <f t="shared" si="26"/>
        <v>0</v>
      </c>
      <c r="P66" s="415">
        <f t="shared" si="26"/>
        <v>0</v>
      </c>
      <c r="Q66" s="100">
        <f aca="true" t="shared" si="27" ref="Q66:Q73">SUM(E66:P66)</f>
        <v>0</v>
      </c>
      <c r="R66" s="389"/>
      <c r="S66" s="678" t="s">
        <v>523</v>
      </c>
      <c r="T66" s="405" t="s">
        <v>368</v>
      </c>
      <c r="U66" s="415"/>
      <c r="V66" s="720"/>
      <c r="W66" s="409">
        <f>W67+W68</f>
        <v>0</v>
      </c>
      <c r="X66" s="409">
        <f aca="true" t="shared" si="28" ref="X66:AH66">X67+X68</f>
        <v>0</v>
      </c>
      <c r="Y66" s="409">
        <f t="shared" si="28"/>
        <v>0</v>
      </c>
      <c r="Z66" s="409">
        <f t="shared" si="28"/>
        <v>0</v>
      </c>
      <c r="AA66" s="409">
        <f t="shared" si="28"/>
        <v>0</v>
      </c>
      <c r="AB66" s="409">
        <f t="shared" si="28"/>
        <v>0</v>
      </c>
      <c r="AC66" s="409">
        <f t="shared" si="28"/>
        <v>0</v>
      </c>
      <c r="AD66" s="409">
        <f t="shared" si="28"/>
        <v>0</v>
      </c>
      <c r="AE66" s="409">
        <f t="shared" si="28"/>
        <v>0</v>
      </c>
      <c r="AF66" s="409">
        <f t="shared" si="28"/>
        <v>0</v>
      </c>
      <c r="AG66" s="409">
        <f t="shared" si="28"/>
        <v>0</v>
      </c>
      <c r="AH66" s="409">
        <f t="shared" si="28"/>
        <v>0</v>
      </c>
      <c r="AI66" s="100">
        <f t="shared" si="2"/>
        <v>0</v>
      </c>
      <c r="AJ66" s="376"/>
    </row>
    <row r="67" spans="1:36" ht="12.75">
      <c r="A67" s="376"/>
      <c r="B67" s="678" t="s">
        <v>524</v>
      </c>
      <c r="C67" s="407" t="s">
        <v>369</v>
      </c>
      <c r="D67" s="406" t="s">
        <v>70</v>
      </c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100">
        <f t="shared" si="27"/>
        <v>0</v>
      </c>
      <c r="R67" s="389"/>
      <c r="S67" s="678" t="s">
        <v>524</v>
      </c>
      <c r="T67" s="407" t="s">
        <v>369</v>
      </c>
      <c r="U67" s="396"/>
      <c r="V67" s="720"/>
      <c r="W67" s="409">
        <f aca="true" t="shared" si="29" ref="W67:AH68">+E67*$U67</f>
        <v>0</v>
      </c>
      <c r="X67" s="409">
        <f t="shared" si="29"/>
        <v>0</v>
      </c>
      <c r="Y67" s="409">
        <f t="shared" si="29"/>
        <v>0</v>
      </c>
      <c r="Z67" s="409">
        <f t="shared" si="29"/>
        <v>0</v>
      </c>
      <c r="AA67" s="409">
        <f t="shared" si="29"/>
        <v>0</v>
      </c>
      <c r="AB67" s="409">
        <f t="shared" si="29"/>
        <v>0</v>
      </c>
      <c r="AC67" s="409">
        <f t="shared" si="29"/>
        <v>0</v>
      </c>
      <c r="AD67" s="409">
        <f t="shared" si="29"/>
        <v>0</v>
      </c>
      <c r="AE67" s="409">
        <f t="shared" si="29"/>
        <v>0</v>
      </c>
      <c r="AF67" s="409">
        <f t="shared" si="29"/>
        <v>0</v>
      </c>
      <c r="AG67" s="409">
        <f t="shared" si="29"/>
        <v>0</v>
      </c>
      <c r="AH67" s="409">
        <f t="shared" si="29"/>
        <v>0</v>
      </c>
      <c r="AI67" s="100">
        <f t="shared" si="2"/>
        <v>0</v>
      </c>
      <c r="AJ67" s="376"/>
    </row>
    <row r="68" spans="1:35" ht="12.75">
      <c r="A68" s="376"/>
      <c r="B68" s="678" t="s">
        <v>525</v>
      </c>
      <c r="C68" s="407" t="s">
        <v>370</v>
      </c>
      <c r="D68" s="406" t="s">
        <v>70</v>
      </c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100">
        <f t="shared" si="27"/>
        <v>0</v>
      </c>
      <c r="R68" s="389"/>
      <c r="S68" s="678" t="s">
        <v>525</v>
      </c>
      <c r="T68" s="407" t="s">
        <v>370</v>
      </c>
      <c r="U68" s="396"/>
      <c r="V68" s="720"/>
      <c r="W68" s="409">
        <f t="shared" si="29"/>
        <v>0</v>
      </c>
      <c r="X68" s="409">
        <f t="shared" si="29"/>
        <v>0</v>
      </c>
      <c r="Y68" s="409">
        <f t="shared" si="29"/>
        <v>0</v>
      </c>
      <c r="Z68" s="409">
        <f t="shared" si="29"/>
        <v>0</v>
      </c>
      <c r="AA68" s="409">
        <f t="shared" si="29"/>
        <v>0</v>
      </c>
      <c r="AB68" s="409">
        <f t="shared" si="29"/>
        <v>0</v>
      </c>
      <c r="AC68" s="409">
        <f t="shared" si="29"/>
        <v>0</v>
      </c>
      <c r="AD68" s="409">
        <f t="shared" si="29"/>
        <v>0</v>
      </c>
      <c r="AE68" s="409">
        <f t="shared" si="29"/>
        <v>0</v>
      </c>
      <c r="AF68" s="409">
        <f t="shared" si="29"/>
        <v>0</v>
      </c>
      <c r="AG68" s="409">
        <f t="shared" si="29"/>
        <v>0</v>
      </c>
      <c r="AH68" s="409">
        <f t="shared" si="29"/>
        <v>0</v>
      </c>
      <c r="AI68" s="100">
        <f t="shared" si="2"/>
        <v>0</v>
      </c>
    </row>
    <row r="69" spans="1:36" ht="12.75">
      <c r="A69" s="376"/>
      <c r="B69" s="678" t="s">
        <v>526</v>
      </c>
      <c r="C69" s="408" t="s">
        <v>371</v>
      </c>
      <c r="D69" s="406" t="s">
        <v>372</v>
      </c>
      <c r="E69" s="409">
        <f>E70+E71</f>
        <v>0</v>
      </c>
      <c r="F69" s="409">
        <f>F70+F71</f>
        <v>0</v>
      </c>
      <c r="G69" s="409">
        <f aca="true" t="shared" si="30" ref="G69:P69">G70+G71</f>
        <v>0</v>
      </c>
      <c r="H69" s="409">
        <f t="shared" si="30"/>
        <v>0</v>
      </c>
      <c r="I69" s="409">
        <f t="shared" si="30"/>
        <v>0</v>
      </c>
      <c r="J69" s="409">
        <f t="shared" si="30"/>
        <v>0</v>
      </c>
      <c r="K69" s="409">
        <f t="shared" si="30"/>
        <v>0</v>
      </c>
      <c r="L69" s="409">
        <f t="shared" si="30"/>
        <v>0</v>
      </c>
      <c r="M69" s="409">
        <f t="shared" si="30"/>
        <v>0</v>
      </c>
      <c r="N69" s="409">
        <f t="shared" si="30"/>
        <v>0</v>
      </c>
      <c r="O69" s="409">
        <f t="shared" si="30"/>
        <v>0</v>
      </c>
      <c r="P69" s="409">
        <f t="shared" si="30"/>
        <v>0</v>
      </c>
      <c r="Q69" s="100">
        <f t="shared" si="27"/>
        <v>0</v>
      </c>
      <c r="R69" s="389"/>
      <c r="S69" s="678" t="s">
        <v>526</v>
      </c>
      <c r="T69" s="408" t="s">
        <v>371</v>
      </c>
      <c r="U69" s="409"/>
      <c r="V69" s="720"/>
      <c r="W69" s="409">
        <f>W70+W71</f>
        <v>0</v>
      </c>
      <c r="X69" s="409">
        <f aca="true" t="shared" si="31" ref="X69:AH69">X70+X71</f>
        <v>0</v>
      </c>
      <c r="Y69" s="409">
        <f t="shared" si="31"/>
        <v>0</v>
      </c>
      <c r="Z69" s="409">
        <f t="shared" si="31"/>
        <v>0</v>
      </c>
      <c r="AA69" s="409">
        <f t="shared" si="31"/>
        <v>0</v>
      </c>
      <c r="AB69" s="409">
        <f t="shared" si="31"/>
        <v>0</v>
      </c>
      <c r="AC69" s="409">
        <f t="shared" si="31"/>
        <v>0</v>
      </c>
      <c r="AD69" s="409">
        <f t="shared" si="31"/>
        <v>0</v>
      </c>
      <c r="AE69" s="409">
        <f t="shared" si="31"/>
        <v>0</v>
      </c>
      <c r="AF69" s="409">
        <f t="shared" si="31"/>
        <v>0</v>
      </c>
      <c r="AG69" s="409">
        <f t="shared" si="31"/>
        <v>0</v>
      </c>
      <c r="AH69" s="409">
        <f t="shared" si="31"/>
        <v>0</v>
      </c>
      <c r="AI69" s="100">
        <f t="shared" si="2"/>
        <v>0</v>
      </c>
      <c r="AJ69" s="376"/>
    </row>
    <row r="70" spans="1:36" ht="12.75">
      <c r="A70" s="376"/>
      <c r="B70" s="679" t="s">
        <v>527</v>
      </c>
      <c r="C70" s="408" t="s">
        <v>383</v>
      </c>
      <c r="D70" s="406" t="s">
        <v>372</v>
      </c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100">
        <f t="shared" si="27"/>
        <v>0</v>
      </c>
      <c r="R70" s="389"/>
      <c r="S70" s="679" t="s">
        <v>527</v>
      </c>
      <c r="T70" s="408" t="s">
        <v>383</v>
      </c>
      <c r="U70" s="410"/>
      <c r="V70" s="721"/>
      <c r="W70" s="418">
        <f aca="true" t="shared" si="32" ref="W70:AH71">+E70*$U70</f>
        <v>0</v>
      </c>
      <c r="X70" s="418">
        <f t="shared" si="32"/>
        <v>0</v>
      </c>
      <c r="Y70" s="418">
        <f t="shared" si="32"/>
        <v>0</v>
      </c>
      <c r="Z70" s="418">
        <f t="shared" si="32"/>
        <v>0</v>
      </c>
      <c r="AA70" s="418">
        <f t="shared" si="32"/>
        <v>0</v>
      </c>
      <c r="AB70" s="418">
        <f t="shared" si="32"/>
        <v>0</v>
      </c>
      <c r="AC70" s="418">
        <f t="shared" si="32"/>
        <v>0</v>
      </c>
      <c r="AD70" s="418">
        <f t="shared" si="32"/>
        <v>0</v>
      </c>
      <c r="AE70" s="418">
        <f t="shared" si="32"/>
        <v>0</v>
      </c>
      <c r="AF70" s="418">
        <f t="shared" si="32"/>
        <v>0</v>
      </c>
      <c r="AG70" s="418">
        <f t="shared" si="32"/>
        <v>0</v>
      </c>
      <c r="AH70" s="418">
        <f t="shared" si="32"/>
        <v>0</v>
      </c>
      <c r="AI70" s="100">
        <f t="shared" si="2"/>
        <v>0</v>
      </c>
      <c r="AJ70" s="376"/>
    </row>
    <row r="71" spans="1:36" ht="12.75">
      <c r="A71" s="376"/>
      <c r="B71" s="683" t="s">
        <v>528</v>
      </c>
      <c r="C71" s="424" t="s">
        <v>378</v>
      </c>
      <c r="D71" s="425" t="s">
        <v>372</v>
      </c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26">
        <f t="shared" si="27"/>
        <v>0</v>
      </c>
      <c r="R71" s="429"/>
      <c r="S71" s="683" t="s">
        <v>528</v>
      </c>
      <c r="T71" s="424" t="s">
        <v>378</v>
      </c>
      <c r="U71" s="402"/>
      <c r="V71" s="726"/>
      <c r="W71" s="699">
        <f t="shared" si="32"/>
        <v>0</v>
      </c>
      <c r="X71" s="699">
        <f t="shared" si="32"/>
        <v>0</v>
      </c>
      <c r="Y71" s="699">
        <f t="shared" si="32"/>
        <v>0</v>
      </c>
      <c r="Z71" s="699">
        <f t="shared" si="32"/>
        <v>0</v>
      </c>
      <c r="AA71" s="699">
        <f t="shared" si="32"/>
        <v>0</v>
      </c>
      <c r="AB71" s="699">
        <f t="shared" si="32"/>
        <v>0</v>
      </c>
      <c r="AC71" s="699">
        <f t="shared" si="32"/>
        <v>0</v>
      </c>
      <c r="AD71" s="699">
        <f t="shared" si="32"/>
        <v>0</v>
      </c>
      <c r="AE71" s="699">
        <f t="shared" si="32"/>
        <v>0</v>
      </c>
      <c r="AF71" s="699">
        <f t="shared" si="32"/>
        <v>0</v>
      </c>
      <c r="AG71" s="699">
        <f t="shared" si="32"/>
        <v>0</v>
      </c>
      <c r="AH71" s="699">
        <f t="shared" si="32"/>
        <v>0</v>
      </c>
      <c r="AI71" s="426">
        <f t="shared" si="2"/>
        <v>0</v>
      </c>
      <c r="AJ71" s="376"/>
    </row>
    <row r="72" spans="1:36" ht="12.75">
      <c r="A72" s="376"/>
      <c r="B72" s="684" t="s">
        <v>194</v>
      </c>
      <c r="C72" s="685" t="s">
        <v>529</v>
      </c>
      <c r="D72" s="686" t="s">
        <v>70</v>
      </c>
      <c r="E72" s="687">
        <f>E49+E38</f>
        <v>0</v>
      </c>
      <c r="F72" s="687">
        <f>F49+F38</f>
        <v>0</v>
      </c>
      <c r="G72" s="687">
        <f aca="true" t="shared" si="33" ref="G72:P72">G49+G38</f>
        <v>0</v>
      </c>
      <c r="H72" s="687">
        <f t="shared" si="33"/>
        <v>0</v>
      </c>
      <c r="I72" s="687">
        <f t="shared" si="33"/>
        <v>0</v>
      </c>
      <c r="J72" s="687">
        <f t="shared" si="33"/>
        <v>0</v>
      </c>
      <c r="K72" s="687">
        <f t="shared" si="33"/>
        <v>0</v>
      </c>
      <c r="L72" s="687">
        <f t="shared" si="33"/>
        <v>0</v>
      </c>
      <c r="M72" s="687">
        <f t="shared" si="33"/>
        <v>0</v>
      </c>
      <c r="N72" s="687">
        <f t="shared" si="33"/>
        <v>0</v>
      </c>
      <c r="O72" s="687">
        <f t="shared" si="33"/>
        <v>0</v>
      </c>
      <c r="P72" s="687">
        <f t="shared" si="33"/>
        <v>0</v>
      </c>
      <c r="Q72" s="427">
        <f t="shared" si="27"/>
        <v>0</v>
      </c>
      <c r="R72" s="389"/>
      <c r="S72" s="684" t="s">
        <v>194</v>
      </c>
      <c r="T72" s="685" t="s">
        <v>529</v>
      </c>
      <c r="U72" s="687"/>
      <c r="V72" s="727"/>
      <c r="W72" s="700">
        <f>W49+W38</f>
        <v>0</v>
      </c>
      <c r="X72" s="700">
        <f aca="true" t="shared" si="34" ref="X72:AH72">X49+X38</f>
        <v>0</v>
      </c>
      <c r="Y72" s="700">
        <f t="shared" si="34"/>
        <v>0</v>
      </c>
      <c r="Z72" s="700">
        <f t="shared" si="34"/>
        <v>0</v>
      </c>
      <c r="AA72" s="700">
        <f t="shared" si="34"/>
        <v>0</v>
      </c>
      <c r="AB72" s="700">
        <f t="shared" si="34"/>
        <v>0</v>
      </c>
      <c r="AC72" s="700">
        <f t="shared" si="34"/>
        <v>0</v>
      </c>
      <c r="AD72" s="700">
        <f t="shared" si="34"/>
        <v>0</v>
      </c>
      <c r="AE72" s="700">
        <f t="shared" si="34"/>
        <v>0</v>
      </c>
      <c r="AF72" s="700">
        <f t="shared" si="34"/>
        <v>0</v>
      </c>
      <c r="AG72" s="700">
        <f t="shared" si="34"/>
        <v>0</v>
      </c>
      <c r="AH72" s="700">
        <f t="shared" si="34"/>
        <v>0</v>
      </c>
      <c r="AI72" s="427">
        <f t="shared" si="2"/>
        <v>0</v>
      </c>
      <c r="AJ72" s="376"/>
    </row>
    <row r="73" spans="1:36" ht="12.75">
      <c r="A73" s="376"/>
      <c r="B73" s="45" t="s">
        <v>195</v>
      </c>
      <c r="C73" s="387" t="s">
        <v>385</v>
      </c>
      <c r="D73" s="697"/>
      <c r="E73" s="102">
        <f>E76+E77+E78+E81</f>
        <v>0</v>
      </c>
      <c r="F73" s="102">
        <f>F76+F77+F78+F81</f>
        <v>0</v>
      </c>
      <c r="G73" s="102">
        <f aca="true" t="shared" si="35" ref="G73:P73">G76+G77+G78+G81</f>
        <v>0</v>
      </c>
      <c r="H73" s="102">
        <f t="shared" si="35"/>
        <v>0</v>
      </c>
      <c r="I73" s="102">
        <f t="shared" si="35"/>
        <v>0</v>
      </c>
      <c r="J73" s="102">
        <f t="shared" si="35"/>
        <v>0</v>
      </c>
      <c r="K73" s="102">
        <f t="shared" si="35"/>
        <v>0</v>
      </c>
      <c r="L73" s="102">
        <f t="shared" si="35"/>
        <v>0</v>
      </c>
      <c r="M73" s="102">
        <f t="shared" si="35"/>
        <v>0</v>
      </c>
      <c r="N73" s="102">
        <f t="shared" si="35"/>
        <v>0</v>
      </c>
      <c r="O73" s="102">
        <f t="shared" si="35"/>
        <v>0</v>
      </c>
      <c r="P73" s="102">
        <f t="shared" si="35"/>
        <v>0</v>
      </c>
      <c r="Q73" s="103">
        <f t="shared" si="27"/>
        <v>0</v>
      </c>
      <c r="R73" s="389"/>
      <c r="S73" s="45" t="s">
        <v>195</v>
      </c>
      <c r="T73" s="387" t="s">
        <v>385</v>
      </c>
      <c r="U73" s="102"/>
      <c r="V73" s="722"/>
      <c r="W73" s="430">
        <f>W76+W77+W78+W81</f>
        <v>0</v>
      </c>
      <c r="X73" s="430">
        <f aca="true" t="shared" si="36" ref="X73:AH73">X76+X77+X78+X81</f>
        <v>0</v>
      </c>
      <c r="Y73" s="430">
        <f t="shared" si="36"/>
        <v>0</v>
      </c>
      <c r="Z73" s="430">
        <f t="shared" si="36"/>
        <v>0</v>
      </c>
      <c r="AA73" s="430">
        <f t="shared" si="36"/>
        <v>0</v>
      </c>
      <c r="AB73" s="430">
        <f t="shared" si="36"/>
        <v>0</v>
      </c>
      <c r="AC73" s="430">
        <f t="shared" si="36"/>
        <v>0</v>
      </c>
      <c r="AD73" s="430">
        <f t="shared" si="36"/>
        <v>0</v>
      </c>
      <c r="AE73" s="430">
        <f t="shared" si="36"/>
        <v>0</v>
      </c>
      <c r="AF73" s="430">
        <f t="shared" si="36"/>
        <v>0</v>
      </c>
      <c r="AG73" s="430">
        <f t="shared" si="36"/>
        <v>0</v>
      </c>
      <c r="AH73" s="430">
        <f t="shared" si="36"/>
        <v>0</v>
      </c>
      <c r="AI73" s="103">
        <f t="shared" si="2"/>
        <v>0</v>
      </c>
      <c r="AJ73" s="376"/>
    </row>
    <row r="74" spans="1:36" ht="12.75">
      <c r="A74" s="376"/>
      <c r="B74" s="49" t="s">
        <v>318</v>
      </c>
      <c r="C74" s="412" t="s">
        <v>375</v>
      </c>
      <c r="D74" s="413"/>
      <c r="E74" s="674"/>
      <c r="F74" s="674"/>
      <c r="G74" s="674"/>
      <c r="H74" s="674"/>
      <c r="I74" s="674"/>
      <c r="J74" s="674"/>
      <c r="K74" s="674"/>
      <c r="L74" s="674"/>
      <c r="M74" s="674"/>
      <c r="N74" s="674"/>
      <c r="O74" s="674"/>
      <c r="P74" s="674"/>
      <c r="Q74" s="414"/>
      <c r="R74" s="389"/>
      <c r="S74" s="49" t="s">
        <v>318</v>
      </c>
      <c r="T74" s="412" t="s">
        <v>375</v>
      </c>
      <c r="U74" s="674"/>
      <c r="V74" s="728"/>
      <c r="W74" s="674"/>
      <c r="X74" s="674"/>
      <c r="Y74" s="674"/>
      <c r="Z74" s="674"/>
      <c r="AA74" s="674"/>
      <c r="AB74" s="674"/>
      <c r="AC74" s="674"/>
      <c r="AD74" s="674"/>
      <c r="AE74" s="674"/>
      <c r="AF74" s="674"/>
      <c r="AG74" s="674"/>
      <c r="AH74" s="674"/>
      <c r="AI74" s="414">
        <f t="shared" si="2"/>
        <v>0</v>
      </c>
      <c r="AJ74" s="376"/>
    </row>
    <row r="75" spans="1:36" ht="12.75">
      <c r="A75" s="376"/>
      <c r="B75" s="675" t="s">
        <v>530</v>
      </c>
      <c r="C75" s="676" t="s">
        <v>505</v>
      </c>
      <c r="D75" s="489" t="s">
        <v>366</v>
      </c>
      <c r="E75" s="677"/>
      <c r="F75" s="677"/>
      <c r="G75" s="677"/>
      <c r="H75" s="677"/>
      <c r="I75" s="677"/>
      <c r="J75" s="677"/>
      <c r="K75" s="677"/>
      <c r="L75" s="677"/>
      <c r="M75" s="677"/>
      <c r="N75" s="677"/>
      <c r="O75" s="677"/>
      <c r="P75" s="677"/>
      <c r="Q75" s="491"/>
      <c r="R75" s="389"/>
      <c r="S75" s="675" t="s">
        <v>530</v>
      </c>
      <c r="T75" s="676" t="s">
        <v>505</v>
      </c>
      <c r="U75" s="677"/>
      <c r="V75" s="725"/>
      <c r="W75" s="677"/>
      <c r="X75" s="677"/>
      <c r="Y75" s="677"/>
      <c r="Z75" s="677"/>
      <c r="AA75" s="677"/>
      <c r="AB75" s="677"/>
      <c r="AC75" s="677"/>
      <c r="AD75" s="677"/>
      <c r="AE75" s="677"/>
      <c r="AF75" s="677"/>
      <c r="AG75" s="677"/>
      <c r="AH75" s="677"/>
      <c r="AI75" s="491">
        <f t="shared" si="2"/>
        <v>0</v>
      </c>
      <c r="AJ75" s="376"/>
    </row>
    <row r="76" spans="1:36" ht="12.75">
      <c r="A76" s="376"/>
      <c r="B76" s="678" t="s">
        <v>531</v>
      </c>
      <c r="C76" s="391" t="s">
        <v>506</v>
      </c>
      <c r="D76" s="392" t="s">
        <v>366</v>
      </c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4">
        <f>SUM(E76:P76)</f>
        <v>0</v>
      </c>
      <c r="R76" s="389"/>
      <c r="S76" s="678" t="s">
        <v>531</v>
      </c>
      <c r="T76" s="391" t="s">
        <v>506</v>
      </c>
      <c r="U76" s="396"/>
      <c r="V76" s="720"/>
      <c r="W76" s="409">
        <f aca="true" t="shared" si="37" ref="W76:AH77">+E76*$U76</f>
        <v>0</v>
      </c>
      <c r="X76" s="409">
        <f t="shared" si="37"/>
        <v>0</v>
      </c>
      <c r="Y76" s="409">
        <f t="shared" si="37"/>
        <v>0</v>
      </c>
      <c r="Z76" s="409">
        <f t="shared" si="37"/>
        <v>0</v>
      </c>
      <c r="AA76" s="409">
        <f t="shared" si="37"/>
        <v>0</v>
      </c>
      <c r="AB76" s="409">
        <f t="shared" si="37"/>
        <v>0</v>
      </c>
      <c r="AC76" s="409">
        <f t="shared" si="37"/>
        <v>0</v>
      </c>
      <c r="AD76" s="409">
        <f t="shared" si="37"/>
        <v>0</v>
      </c>
      <c r="AE76" s="409">
        <f t="shared" si="37"/>
        <v>0</v>
      </c>
      <c r="AF76" s="409">
        <f t="shared" si="37"/>
        <v>0</v>
      </c>
      <c r="AG76" s="409">
        <f t="shared" si="37"/>
        <v>0</v>
      </c>
      <c r="AH76" s="409">
        <f t="shared" si="37"/>
        <v>0</v>
      </c>
      <c r="AI76" s="394">
        <f t="shared" si="2"/>
        <v>0</v>
      </c>
      <c r="AJ76" s="376"/>
    </row>
    <row r="77" spans="1:36" ht="12.75">
      <c r="A77" s="376"/>
      <c r="B77" s="678" t="s">
        <v>532</v>
      </c>
      <c r="C77" s="391" t="s">
        <v>367</v>
      </c>
      <c r="D77" s="392" t="s">
        <v>366</v>
      </c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4">
        <f>SUM(E77:P77)</f>
        <v>0</v>
      </c>
      <c r="R77" s="389"/>
      <c r="S77" s="678" t="s">
        <v>532</v>
      </c>
      <c r="T77" s="391" t="s">
        <v>367</v>
      </c>
      <c r="U77" s="396"/>
      <c r="V77" s="720"/>
      <c r="W77" s="409">
        <f t="shared" si="37"/>
        <v>0</v>
      </c>
      <c r="X77" s="409">
        <f t="shared" si="37"/>
        <v>0</v>
      </c>
      <c r="Y77" s="409">
        <f t="shared" si="37"/>
        <v>0</v>
      </c>
      <c r="Z77" s="409">
        <f t="shared" si="37"/>
        <v>0</v>
      </c>
      <c r="AA77" s="409">
        <f t="shared" si="37"/>
        <v>0</v>
      </c>
      <c r="AB77" s="409">
        <f t="shared" si="37"/>
        <v>0</v>
      </c>
      <c r="AC77" s="409">
        <f t="shared" si="37"/>
        <v>0</v>
      </c>
      <c r="AD77" s="409">
        <f t="shared" si="37"/>
        <v>0</v>
      </c>
      <c r="AE77" s="409">
        <f t="shared" si="37"/>
        <v>0</v>
      </c>
      <c r="AF77" s="409">
        <f t="shared" si="37"/>
        <v>0</v>
      </c>
      <c r="AG77" s="409">
        <f t="shared" si="37"/>
        <v>0</v>
      </c>
      <c r="AH77" s="409">
        <f t="shared" si="37"/>
        <v>0</v>
      </c>
      <c r="AI77" s="394">
        <f t="shared" si="2"/>
        <v>0</v>
      </c>
      <c r="AJ77" s="376"/>
    </row>
    <row r="78" spans="1:36" ht="12.75">
      <c r="A78" s="376"/>
      <c r="B78" s="678" t="s">
        <v>10</v>
      </c>
      <c r="C78" s="405" t="s">
        <v>368</v>
      </c>
      <c r="D78" s="406" t="s">
        <v>70</v>
      </c>
      <c r="E78" s="415">
        <f>E79+E80</f>
        <v>0</v>
      </c>
      <c r="F78" s="415">
        <f>F79+F80</f>
        <v>0</v>
      </c>
      <c r="G78" s="415">
        <f aca="true" t="shared" si="38" ref="G78:P78">G79+G80</f>
        <v>0</v>
      </c>
      <c r="H78" s="415">
        <f t="shared" si="38"/>
        <v>0</v>
      </c>
      <c r="I78" s="415">
        <f t="shared" si="38"/>
        <v>0</v>
      </c>
      <c r="J78" s="415">
        <f t="shared" si="38"/>
        <v>0</v>
      </c>
      <c r="K78" s="415">
        <f t="shared" si="38"/>
        <v>0</v>
      </c>
      <c r="L78" s="415">
        <f t="shared" si="38"/>
        <v>0</v>
      </c>
      <c r="M78" s="415">
        <f t="shared" si="38"/>
        <v>0</v>
      </c>
      <c r="N78" s="415">
        <f t="shared" si="38"/>
        <v>0</v>
      </c>
      <c r="O78" s="415">
        <f t="shared" si="38"/>
        <v>0</v>
      </c>
      <c r="P78" s="415">
        <f t="shared" si="38"/>
        <v>0</v>
      </c>
      <c r="Q78" s="100">
        <f aca="true" t="shared" si="39" ref="Q78:Q83">SUM(E78:P78)</f>
        <v>0</v>
      </c>
      <c r="R78" s="389"/>
      <c r="S78" s="678" t="s">
        <v>10</v>
      </c>
      <c r="T78" s="405" t="s">
        <v>368</v>
      </c>
      <c r="U78" s="415"/>
      <c r="V78" s="720"/>
      <c r="W78" s="409">
        <f>W79+W80</f>
        <v>0</v>
      </c>
      <c r="X78" s="409">
        <f aca="true" t="shared" si="40" ref="X78:AH78">X79+X80</f>
        <v>0</v>
      </c>
      <c r="Y78" s="409">
        <f t="shared" si="40"/>
        <v>0</v>
      </c>
      <c r="Z78" s="409">
        <f t="shared" si="40"/>
        <v>0</v>
      </c>
      <c r="AA78" s="409">
        <f t="shared" si="40"/>
        <v>0</v>
      </c>
      <c r="AB78" s="409">
        <f t="shared" si="40"/>
        <v>0</v>
      </c>
      <c r="AC78" s="409">
        <f t="shared" si="40"/>
        <v>0</v>
      </c>
      <c r="AD78" s="409">
        <f t="shared" si="40"/>
        <v>0</v>
      </c>
      <c r="AE78" s="409">
        <f t="shared" si="40"/>
        <v>0</v>
      </c>
      <c r="AF78" s="409">
        <f t="shared" si="40"/>
        <v>0</v>
      </c>
      <c r="AG78" s="409">
        <f t="shared" si="40"/>
        <v>0</v>
      </c>
      <c r="AH78" s="409">
        <f t="shared" si="40"/>
        <v>0</v>
      </c>
      <c r="AI78" s="100">
        <f t="shared" si="2"/>
        <v>0</v>
      </c>
      <c r="AJ78" s="376"/>
    </row>
    <row r="79" spans="1:36" ht="12.75">
      <c r="A79" s="376"/>
      <c r="B79" s="678" t="s">
        <v>11</v>
      </c>
      <c r="C79" s="407" t="s">
        <v>369</v>
      </c>
      <c r="D79" s="406" t="s">
        <v>70</v>
      </c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100">
        <f t="shared" si="39"/>
        <v>0</v>
      </c>
      <c r="R79" s="389"/>
      <c r="S79" s="678" t="s">
        <v>11</v>
      </c>
      <c r="T79" s="407" t="s">
        <v>369</v>
      </c>
      <c r="U79" s="396"/>
      <c r="V79" s="720"/>
      <c r="W79" s="409">
        <f aca="true" t="shared" si="41" ref="W79:AH80">+E79*$U79</f>
        <v>0</v>
      </c>
      <c r="X79" s="409">
        <f t="shared" si="41"/>
        <v>0</v>
      </c>
      <c r="Y79" s="409">
        <f t="shared" si="41"/>
        <v>0</v>
      </c>
      <c r="Z79" s="409">
        <f t="shared" si="41"/>
        <v>0</v>
      </c>
      <c r="AA79" s="409">
        <f t="shared" si="41"/>
        <v>0</v>
      </c>
      <c r="AB79" s="409">
        <f t="shared" si="41"/>
        <v>0</v>
      </c>
      <c r="AC79" s="409">
        <f t="shared" si="41"/>
        <v>0</v>
      </c>
      <c r="AD79" s="409">
        <f t="shared" si="41"/>
        <v>0</v>
      </c>
      <c r="AE79" s="409">
        <f t="shared" si="41"/>
        <v>0</v>
      </c>
      <c r="AF79" s="409">
        <f t="shared" si="41"/>
        <v>0</v>
      </c>
      <c r="AG79" s="409">
        <f t="shared" si="41"/>
        <v>0</v>
      </c>
      <c r="AH79" s="409">
        <f t="shared" si="41"/>
        <v>0</v>
      </c>
      <c r="AI79" s="100">
        <f t="shared" si="2"/>
        <v>0</v>
      </c>
      <c r="AJ79" s="376"/>
    </row>
    <row r="80" spans="1:36" ht="12.75">
      <c r="A80" s="376"/>
      <c r="B80" s="678" t="s">
        <v>12</v>
      </c>
      <c r="C80" s="407" t="s">
        <v>370</v>
      </c>
      <c r="D80" s="406" t="s">
        <v>70</v>
      </c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100">
        <f t="shared" si="39"/>
        <v>0</v>
      </c>
      <c r="R80" s="389"/>
      <c r="S80" s="678" t="s">
        <v>12</v>
      </c>
      <c r="T80" s="407" t="s">
        <v>370</v>
      </c>
      <c r="U80" s="396"/>
      <c r="V80" s="720"/>
      <c r="W80" s="409">
        <f t="shared" si="41"/>
        <v>0</v>
      </c>
      <c r="X80" s="409">
        <f t="shared" si="41"/>
        <v>0</v>
      </c>
      <c r="Y80" s="409">
        <f t="shared" si="41"/>
        <v>0</v>
      </c>
      <c r="Z80" s="409">
        <f t="shared" si="41"/>
        <v>0</v>
      </c>
      <c r="AA80" s="409">
        <f t="shared" si="41"/>
        <v>0</v>
      </c>
      <c r="AB80" s="409">
        <f t="shared" si="41"/>
        <v>0</v>
      </c>
      <c r="AC80" s="409">
        <f t="shared" si="41"/>
        <v>0</v>
      </c>
      <c r="AD80" s="409">
        <f t="shared" si="41"/>
        <v>0</v>
      </c>
      <c r="AE80" s="409">
        <f t="shared" si="41"/>
        <v>0</v>
      </c>
      <c r="AF80" s="409">
        <f t="shared" si="41"/>
        <v>0</v>
      </c>
      <c r="AG80" s="409">
        <f t="shared" si="41"/>
        <v>0</v>
      </c>
      <c r="AH80" s="409">
        <f t="shared" si="41"/>
        <v>0</v>
      </c>
      <c r="AI80" s="100">
        <f t="shared" si="2"/>
        <v>0</v>
      </c>
      <c r="AJ80" s="376"/>
    </row>
    <row r="81" spans="1:36" ht="12.75">
      <c r="A81" s="376"/>
      <c r="B81" s="678" t="s">
        <v>15</v>
      </c>
      <c r="C81" s="408" t="s">
        <v>371</v>
      </c>
      <c r="D81" s="406" t="s">
        <v>372</v>
      </c>
      <c r="E81" s="409">
        <f>E82+E83</f>
        <v>0</v>
      </c>
      <c r="F81" s="409">
        <f>F82+F83</f>
        <v>0</v>
      </c>
      <c r="G81" s="409">
        <f aca="true" t="shared" si="42" ref="G81:P81">G82+G83</f>
        <v>0</v>
      </c>
      <c r="H81" s="409">
        <f t="shared" si="42"/>
        <v>0</v>
      </c>
      <c r="I81" s="409">
        <f t="shared" si="42"/>
        <v>0</v>
      </c>
      <c r="J81" s="409">
        <f t="shared" si="42"/>
        <v>0</v>
      </c>
      <c r="K81" s="409">
        <f t="shared" si="42"/>
        <v>0</v>
      </c>
      <c r="L81" s="409">
        <f t="shared" si="42"/>
        <v>0</v>
      </c>
      <c r="M81" s="409">
        <f t="shared" si="42"/>
        <v>0</v>
      </c>
      <c r="N81" s="409">
        <f t="shared" si="42"/>
        <v>0</v>
      </c>
      <c r="O81" s="409">
        <f t="shared" si="42"/>
        <v>0</v>
      </c>
      <c r="P81" s="409">
        <f t="shared" si="42"/>
        <v>0</v>
      </c>
      <c r="Q81" s="100">
        <f t="shared" si="39"/>
        <v>0</v>
      </c>
      <c r="R81" s="389"/>
      <c r="S81" s="678" t="s">
        <v>15</v>
      </c>
      <c r="T81" s="408" t="s">
        <v>371</v>
      </c>
      <c r="U81" s="409"/>
      <c r="V81" s="720"/>
      <c r="W81" s="409">
        <f>W82+W83</f>
        <v>0</v>
      </c>
      <c r="X81" s="409">
        <f aca="true" t="shared" si="43" ref="X81:AH81">X82+X83</f>
        <v>0</v>
      </c>
      <c r="Y81" s="409">
        <f t="shared" si="43"/>
        <v>0</v>
      </c>
      <c r="Z81" s="409">
        <f t="shared" si="43"/>
        <v>0</v>
      </c>
      <c r="AA81" s="409">
        <f t="shared" si="43"/>
        <v>0</v>
      </c>
      <c r="AB81" s="409">
        <f t="shared" si="43"/>
        <v>0</v>
      </c>
      <c r="AC81" s="409">
        <f t="shared" si="43"/>
        <v>0</v>
      </c>
      <c r="AD81" s="409">
        <f t="shared" si="43"/>
        <v>0</v>
      </c>
      <c r="AE81" s="409">
        <f t="shared" si="43"/>
        <v>0</v>
      </c>
      <c r="AF81" s="409">
        <f t="shared" si="43"/>
        <v>0</v>
      </c>
      <c r="AG81" s="409">
        <f t="shared" si="43"/>
        <v>0</v>
      </c>
      <c r="AH81" s="409">
        <f t="shared" si="43"/>
        <v>0</v>
      </c>
      <c r="AI81" s="100">
        <f t="shared" si="2"/>
        <v>0</v>
      </c>
      <c r="AJ81" s="376"/>
    </row>
    <row r="82" spans="1:36" ht="12.75">
      <c r="A82" s="376"/>
      <c r="B82" s="679" t="s">
        <v>533</v>
      </c>
      <c r="C82" s="408" t="s">
        <v>383</v>
      </c>
      <c r="D82" s="406" t="s">
        <v>372</v>
      </c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100">
        <f t="shared" si="39"/>
        <v>0</v>
      </c>
      <c r="R82" s="389"/>
      <c r="S82" s="679" t="s">
        <v>533</v>
      </c>
      <c r="T82" s="408" t="s">
        <v>383</v>
      </c>
      <c r="U82" s="410"/>
      <c r="V82" s="721"/>
      <c r="W82" s="418">
        <f aca="true" t="shared" si="44" ref="W82:AH83">+E82*$U82</f>
        <v>0</v>
      </c>
      <c r="X82" s="418">
        <f t="shared" si="44"/>
        <v>0</v>
      </c>
      <c r="Y82" s="418">
        <f t="shared" si="44"/>
        <v>0</v>
      </c>
      <c r="Z82" s="418">
        <f t="shared" si="44"/>
        <v>0</v>
      </c>
      <c r="AA82" s="418">
        <f t="shared" si="44"/>
        <v>0</v>
      </c>
      <c r="AB82" s="418">
        <f t="shared" si="44"/>
        <v>0</v>
      </c>
      <c r="AC82" s="418">
        <f t="shared" si="44"/>
        <v>0</v>
      </c>
      <c r="AD82" s="418">
        <f t="shared" si="44"/>
        <v>0</v>
      </c>
      <c r="AE82" s="418">
        <f t="shared" si="44"/>
        <v>0</v>
      </c>
      <c r="AF82" s="418">
        <f t="shared" si="44"/>
        <v>0</v>
      </c>
      <c r="AG82" s="418">
        <f t="shared" si="44"/>
        <v>0</v>
      </c>
      <c r="AH82" s="418">
        <f t="shared" si="44"/>
        <v>0</v>
      </c>
      <c r="AI82" s="100">
        <f t="shared" si="2"/>
        <v>0</v>
      </c>
      <c r="AJ82" s="376"/>
    </row>
    <row r="83" spans="1:36" ht="12.75">
      <c r="A83" s="376"/>
      <c r="B83" s="683" t="s">
        <v>534</v>
      </c>
      <c r="C83" s="424" t="s">
        <v>378</v>
      </c>
      <c r="D83" s="425" t="s">
        <v>372</v>
      </c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26">
        <f t="shared" si="39"/>
        <v>0</v>
      </c>
      <c r="R83" s="389"/>
      <c r="S83" s="683" t="s">
        <v>534</v>
      </c>
      <c r="T83" s="424" t="s">
        <v>378</v>
      </c>
      <c r="U83" s="402"/>
      <c r="V83" s="726"/>
      <c r="W83" s="699">
        <f t="shared" si="44"/>
        <v>0</v>
      </c>
      <c r="X83" s="699">
        <f t="shared" si="44"/>
        <v>0</v>
      </c>
      <c r="Y83" s="699">
        <f t="shared" si="44"/>
        <v>0</v>
      </c>
      <c r="Z83" s="699">
        <f t="shared" si="44"/>
        <v>0</v>
      </c>
      <c r="AA83" s="699">
        <f t="shared" si="44"/>
        <v>0</v>
      </c>
      <c r="AB83" s="699">
        <f t="shared" si="44"/>
        <v>0</v>
      </c>
      <c r="AC83" s="699">
        <f t="shared" si="44"/>
        <v>0</v>
      </c>
      <c r="AD83" s="699">
        <f t="shared" si="44"/>
        <v>0</v>
      </c>
      <c r="AE83" s="699">
        <f t="shared" si="44"/>
        <v>0</v>
      </c>
      <c r="AF83" s="699">
        <f t="shared" si="44"/>
        <v>0</v>
      </c>
      <c r="AG83" s="699">
        <f t="shared" si="44"/>
        <v>0</v>
      </c>
      <c r="AH83" s="699">
        <f t="shared" si="44"/>
        <v>0</v>
      </c>
      <c r="AI83" s="426">
        <f t="shared" si="2"/>
        <v>0</v>
      </c>
      <c r="AJ83" s="376"/>
    </row>
    <row r="84" spans="1:36" ht="12.75">
      <c r="A84" s="376"/>
      <c r="B84" s="684"/>
      <c r="C84" s="424" t="s">
        <v>535</v>
      </c>
      <c r="D84" s="425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6"/>
      <c r="R84" s="389"/>
      <c r="S84" s="684"/>
      <c r="T84" s="424" t="s">
        <v>535</v>
      </c>
      <c r="U84" s="428"/>
      <c r="V84" s="726"/>
      <c r="W84" s="699"/>
      <c r="X84" s="699"/>
      <c r="Y84" s="699"/>
      <c r="Z84" s="699"/>
      <c r="AA84" s="699"/>
      <c r="AB84" s="699"/>
      <c r="AC84" s="699"/>
      <c r="AD84" s="699"/>
      <c r="AE84" s="699"/>
      <c r="AF84" s="699"/>
      <c r="AG84" s="699"/>
      <c r="AH84" s="699"/>
      <c r="AI84" s="426">
        <f t="shared" si="2"/>
        <v>0</v>
      </c>
      <c r="AJ84" s="376"/>
    </row>
    <row r="85" spans="1:36" ht="12.75">
      <c r="A85" s="376"/>
      <c r="B85" s="45" t="s">
        <v>196</v>
      </c>
      <c r="C85" s="387" t="s">
        <v>388</v>
      </c>
      <c r="D85" s="411" t="s">
        <v>70</v>
      </c>
      <c r="E85" s="102">
        <f>E86+E103</f>
        <v>0</v>
      </c>
      <c r="F85" s="102">
        <f>F86+F103</f>
        <v>0</v>
      </c>
      <c r="G85" s="102">
        <f aca="true" t="shared" si="45" ref="G85:P85">G86+G103</f>
        <v>0</v>
      </c>
      <c r="H85" s="102">
        <f t="shared" si="45"/>
        <v>0</v>
      </c>
      <c r="I85" s="102">
        <f t="shared" si="45"/>
        <v>0</v>
      </c>
      <c r="J85" s="102">
        <f t="shared" si="45"/>
        <v>0</v>
      </c>
      <c r="K85" s="102">
        <f t="shared" si="45"/>
        <v>0</v>
      </c>
      <c r="L85" s="102">
        <f t="shared" si="45"/>
        <v>0</v>
      </c>
      <c r="M85" s="102">
        <f t="shared" si="45"/>
        <v>0</v>
      </c>
      <c r="N85" s="102">
        <f t="shared" si="45"/>
        <v>0</v>
      </c>
      <c r="O85" s="102">
        <f t="shared" si="45"/>
        <v>0</v>
      </c>
      <c r="P85" s="102">
        <f t="shared" si="45"/>
        <v>0</v>
      </c>
      <c r="Q85" s="103">
        <f>SUM(E85:P85)</f>
        <v>0</v>
      </c>
      <c r="R85" s="389"/>
      <c r="S85" s="45" t="s">
        <v>196</v>
      </c>
      <c r="T85" s="387" t="s">
        <v>388</v>
      </c>
      <c r="U85" s="102"/>
      <c r="V85" s="722"/>
      <c r="W85" s="430">
        <f>W86+W103</f>
        <v>0</v>
      </c>
      <c r="X85" s="430">
        <f aca="true" t="shared" si="46" ref="X85:AH85">X86+X103</f>
        <v>0</v>
      </c>
      <c r="Y85" s="430">
        <f t="shared" si="46"/>
        <v>0</v>
      </c>
      <c r="Z85" s="430">
        <f t="shared" si="46"/>
        <v>0</v>
      </c>
      <c r="AA85" s="430">
        <f t="shared" si="46"/>
        <v>0</v>
      </c>
      <c r="AB85" s="430">
        <f t="shared" si="46"/>
        <v>0</v>
      </c>
      <c r="AC85" s="430">
        <f t="shared" si="46"/>
        <v>0</v>
      </c>
      <c r="AD85" s="430">
        <f t="shared" si="46"/>
        <v>0</v>
      </c>
      <c r="AE85" s="430">
        <f t="shared" si="46"/>
        <v>0</v>
      </c>
      <c r="AF85" s="430">
        <f t="shared" si="46"/>
        <v>0</v>
      </c>
      <c r="AG85" s="430">
        <f t="shared" si="46"/>
        <v>0</v>
      </c>
      <c r="AH85" s="430">
        <f t="shared" si="46"/>
        <v>0</v>
      </c>
      <c r="AI85" s="103">
        <f t="shared" si="2"/>
        <v>0</v>
      </c>
      <c r="AJ85" s="376"/>
    </row>
    <row r="86" spans="1:36" ht="12.75">
      <c r="A86" s="376"/>
      <c r="B86" s="675" t="s">
        <v>349</v>
      </c>
      <c r="C86" s="403" t="s">
        <v>536</v>
      </c>
      <c r="D86" s="404" t="s">
        <v>70</v>
      </c>
      <c r="E86" s="104">
        <f>E87+E93</f>
        <v>0</v>
      </c>
      <c r="F86" s="104">
        <f>F87+F93</f>
        <v>0</v>
      </c>
      <c r="G86" s="104">
        <f aca="true" t="shared" si="47" ref="G86:P86">G87+G93</f>
        <v>0</v>
      </c>
      <c r="H86" s="104">
        <f t="shared" si="47"/>
        <v>0</v>
      </c>
      <c r="I86" s="104">
        <f t="shared" si="47"/>
        <v>0</v>
      </c>
      <c r="J86" s="104">
        <f t="shared" si="47"/>
        <v>0</v>
      </c>
      <c r="K86" s="104">
        <f t="shared" si="47"/>
        <v>0</v>
      </c>
      <c r="L86" s="104">
        <f t="shared" si="47"/>
        <v>0</v>
      </c>
      <c r="M86" s="104">
        <f t="shared" si="47"/>
        <v>0</v>
      </c>
      <c r="N86" s="104">
        <f t="shared" si="47"/>
        <v>0</v>
      </c>
      <c r="O86" s="104">
        <f t="shared" si="47"/>
        <v>0</v>
      </c>
      <c r="P86" s="104">
        <f t="shared" si="47"/>
        <v>0</v>
      </c>
      <c r="Q86" s="99">
        <f>SUM(E86:P86)</f>
        <v>0</v>
      </c>
      <c r="R86" s="389"/>
      <c r="S86" s="675" t="s">
        <v>349</v>
      </c>
      <c r="T86" s="403" t="s">
        <v>536</v>
      </c>
      <c r="U86" s="104"/>
      <c r="V86" s="725"/>
      <c r="W86" s="677">
        <f>W87+W93</f>
        <v>0</v>
      </c>
      <c r="X86" s="677">
        <f aca="true" t="shared" si="48" ref="X86:AH86">X87+X93</f>
        <v>0</v>
      </c>
      <c r="Y86" s="677">
        <f t="shared" si="48"/>
        <v>0</v>
      </c>
      <c r="Z86" s="677">
        <f t="shared" si="48"/>
        <v>0</v>
      </c>
      <c r="AA86" s="677">
        <f t="shared" si="48"/>
        <v>0</v>
      </c>
      <c r="AB86" s="677">
        <f t="shared" si="48"/>
        <v>0</v>
      </c>
      <c r="AC86" s="677">
        <f t="shared" si="48"/>
        <v>0</v>
      </c>
      <c r="AD86" s="677">
        <f t="shared" si="48"/>
        <v>0</v>
      </c>
      <c r="AE86" s="677">
        <f t="shared" si="48"/>
        <v>0</v>
      </c>
      <c r="AF86" s="677">
        <f t="shared" si="48"/>
        <v>0</v>
      </c>
      <c r="AG86" s="677">
        <f t="shared" si="48"/>
        <v>0</v>
      </c>
      <c r="AH86" s="677">
        <f t="shared" si="48"/>
        <v>0</v>
      </c>
      <c r="AI86" s="99">
        <f t="shared" si="2"/>
        <v>0</v>
      </c>
      <c r="AJ86" s="376"/>
    </row>
    <row r="87" spans="1:36" ht="12.75">
      <c r="A87" s="376"/>
      <c r="B87" s="678"/>
      <c r="C87" s="407" t="s">
        <v>389</v>
      </c>
      <c r="D87" s="423"/>
      <c r="E87" s="415">
        <f>+E89+E90</f>
        <v>0</v>
      </c>
      <c r="F87" s="415">
        <f>+F89+F90</f>
        <v>0</v>
      </c>
      <c r="G87" s="415">
        <f aca="true" t="shared" si="49" ref="G87:P87">+G89+G90</f>
        <v>0</v>
      </c>
      <c r="H87" s="415">
        <f t="shared" si="49"/>
        <v>0</v>
      </c>
      <c r="I87" s="415">
        <f t="shared" si="49"/>
        <v>0</v>
      </c>
      <c r="J87" s="415">
        <f t="shared" si="49"/>
        <v>0</v>
      </c>
      <c r="K87" s="415">
        <f t="shared" si="49"/>
        <v>0</v>
      </c>
      <c r="L87" s="415">
        <f t="shared" si="49"/>
        <v>0</v>
      </c>
      <c r="M87" s="415">
        <f t="shared" si="49"/>
        <v>0</v>
      </c>
      <c r="N87" s="415">
        <f t="shared" si="49"/>
        <v>0</v>
      </c>
      <c r="O87" s="415">
        <f t="shared" si="49"/>
        <v>0</v>
      </c>
      <c r="P87" s="415">
        <f t="shared" si="49"/>
        <v>0</v>
      </c>
      <c r="Q87" s="394">
        <f>SUM(E87:P87)</f>
        <v>0</v>
      </c>
      <c r="R87" s="389"/>
      <c r="S87" s="678"/>
      <c r="T87" s="407" t="s">
        <v>389</v>
      </c>
      <c r="U87" s="415"/>
      <c r="V87" s="720"/>
      <c r="W87" s="409">
        <f>+W89+W90</f>
        <v>0</v>
      </c>
      <c r="X87" s="409">
        <f aca="true" t="shared" si="50" ref="X87:AH87">+X89+X90</f>
        <v>0</v>
      </c>
      <c r="Y87" s="409">
        <f t="shared" si="50"/>
        <v>0</v>
      </c>
      <c r="Z87" s="409">
        <f t="shared" si="50"/>
        <v>0</v>
      </c>
      <c r="AA87" s="409">
        <f t="shared" si="50"/>
        <v>0</v>
      </c>
      <c r="AB87" s="409">
        <f t="shared" si="50"/>
        <v>0</v>
      </c>
      <c r="AC87" s="409">
        <f t="shared" si="50"/>
        <v>0</v>
      </c>
      <c r="AD87" s="409">
        <f t="shared" si="50"/>
        <v>0</v>
      </c>
      <c r="AE87" s="409">
        <f t="shared" si="50"/>
        <v>0</v>
      </c>
      <c r="AF87" s="409">
        <f t="shared" si="50"/>
        <v>0</v>
      </c>
      <c r="AG87" s="409">
        <f t="shared" si="50"/>
        <v>0</v>
      </c>
      <c r="AH87" s="409">
        <f t="shared" si="50"/>
        <v>0</v>
      </c>
      <c r="AI87" s="394">
        <f t="shared" si="2"/>
        <v>0</v>
      </c>
      <c r="AJ87" s="376"/>
    </row>
    <row r="88" spans="1:36" ht="12.75">
      <c r="A88" s="376"/>
      <c r="B88" s="678" t="s">
        <v>537</v>
      </c>
      <c r="C88" s="405" t="s">
        <v>375</v>
      </c>
      <c r="D88" s="406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394"/>
      <c r="R88" s="389"/>
      <c r="S88" s="678" t="s">
        <v>537</v>
      </c>
      <c r="T88" s="405" t="s">
        <v>375</v>
      </c>
      <c r="U88" s="409"/>
      <c r="V88" s="720"/>
      <c r="W88" s="409"/>
      <c r="X88" s="409"/>
      <c r="Y88" s="409"/>
      <c r="Z88" s="409"/>
      <c r="AA88" s="409"/>
      <c r="AB88" s="409"/>
      <c r="AC88" s="409"/>
      <c r="AD88" s="409"/>
      <c r="AE88" s="409"/>
      <c r="AF88" s="409"/>
      <c r="AG88" s="409"/>
      <c r="AH88" s="409"/>
      <c r="AI88" s="394">
        <f t="shared" si="2"/>
        <v>0</v>
      </c>
      <c r="AJ88" s="376"/>
    </row>
    <row r="89" spans="1:36" ht="12.75">
      <c r="A89" s="376"/>
      <c r="B89" s="678" t="s">
        <v>538</v>
      </c>
      <c r="C89" s="391" t="s">
        <v>506</v>
      </c>
      <c r="D89" s="406" t="s">
        <v>366</v>
      </c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100"/>
      <c r="R89" s="389"/>
      <c r="S89" s="678" t="s">
        <v>538</v>
      </c>
      <c r="T89" s="391" t="s">
        <v>506</v>
      </c>
      <c r="U89" s="396"/>
      <c r="V89" s="720"/>
      <c r="W89" s="409">
        <f aca="true" t="shared" si="51" ref="W89:AH89">+E89*$U89</f>
        <v>0</v>
      </c>
      <c r="X89" s="409">
        <f t="shared" si="51"/>
        <v>0</v>
      </c>
      <c r="Y89" s="409">
        <f t="shared" si="51"/>
        <v>0</v>
      </c>
      <c r="Z89" s="409">
        <f t="shared" si="51"/>
        <v>0</v>
      </c>
      <c r="AA89" s="409">
        <f t="shared" si="51"/>
        <v>0</v>
      </c>
      <c r="AB89" s="409">
        <f t="shared" si="51"/>
        <v>0</v>
      </c>
      <c r="AC89" s="409">
        <f t="shared" si="51"/>
        <v>0</v>
      </c>
      <c r="AD89" s="409">
        <f t="shared" si="51"/>
        <v>0</v>
      </c>
      <c r="AE89" s="409">
        <f t="shared" si="51"/>
        <v>0</v>
      </c>
      <c r="AF89" s="409">
        <f t="shared" si="51"/>
        <v>0</v>
      </c>
      <c r="AG89" s="409">
        <f t="shared" si="51"/>
        <v>0</v>
      </c>
      <c r="AH89" s="409">
        <f t="shared" si="51"/>
        <v>0</v>
      </c>
      <c r="AI89" s="100">
        <f t="shared" si="2"/>
        <v>0</v>
      </c>
      <c r="AJ89" s="376"/>
    </row>
    <row r="90" spans="1:36" ht="12.75">
      <c r="A90" s="376"/>
      <c r="B90" s="678" t="s">
        <v>539</v>
      </c>
      <c r="C90" s="405" t="s">
        <v>368</v>
      </c>
      <c r="D90" s="406" t="s">
        <v>70</v>
      </c>
      <c r="E90" s="415">
        <f>E91+E92</f>
        <v>0</v>
      </c>
      <c r="F90" s="415">
        <f>F91+F92</f>
        <v>0</v>
      </c>
      <c r="G90" s="415">
        <f aca="true" t="shared" si="52" ref="G90:P90">G91+G92</f>
        <v>0</v>
      </c>
      <c r="H90" s="415">
        <f t="shared" si="52"/>
        <v>0</v>
      </c>
      <c r="I90" s="415">
        <f t="shared" si="52"/>
        <v>0</v>
      </c>
      <c r="J90" s="415">
        <f t="shared" si="52"/>
        <v>0</v>
      </c>
      <c r="K90" s="415">
        <f t="shared" si="52"/>
        <v>0</v>
      </c>
      <c r="L90" s="415">
        <f t="shared" si="52"/>
        <v>0</v>
      </c>
      <c r="M90" s="415">
        <f t="shared" si="52"/>
        <v>0</v>
      </c>
      <c r="N90" s="415">
        <f t="shared" si="52"/>
        <v>0</v>
      </c>
      <c r="O90" s="415">
        <f t="shared" si="52"/>
        <v>0</v>
      </c>
      <c r="P90" s="415">
        <f t="shared" si="52"/>
        <v>0</v>
      </c>
      <c r="Q90" s="100">
        <f>SUM(E90:P90)</f>
        <v>0</v>
      </c>
      <c r="R90" s="389"/>
      <c r="S90" s="678" t="s">
        <v>539</v>
      </c>
      <c r="T90" s="405" t="s">
        <v>368</v>
      </c>
      <c r="U90" s="415"/>
      <c r="V90" s="720"/>
      <c r="W90" s="409">
        <f>W91+W92</f>
        <v>0</v>
      </c>
      <c r="X90" s="409">
        <f aca="true" t="shared" si="53" ref="X90:AH90">X91+X92</f>
        <v>0</v>
      </c>
      <c r="Y90" s="409">
        <f t="shared" si="53"/>
        <v>0</v>
      </c>
      <c r="Z90" s="409">
        <f t="shared" si="53"/>
        <v>0</v>
      </c>
      <c r="AA90" s="409">
        <f t="shared" si="53"/>
        <v>0</v>
      </c>
      <c r="AB90" s="409">
        <f t="shared" si="53"/>
        <v>0</v>
      </c>
      <c r="AC90" s="409">
        <f t="shared" si="53"/>
        <v>0</v>
      </c>
      <c r="AD90" s="409">
        <f t="shared" si="53"/>
        <v>0</v>
      </c>
      <c r="AE90" s="409">
        <f t="shared" si="53"/>
        <v>0</v>
      </c>
      <c r="AF90" s="409">
        <f t="shared" si="53"/>
        <v>0</v>
      </c>
      <c r="AG90" s="409">
        <f t="shared" si="53"/>
        <v>0</v>
      </c>
      <c r="AH90" s="409">
        <f t="shared" si="53"/>
        <v>0</v>
      </c>
      <c r="AI90" s="100">
        <f t="shared" si="2"/>
        <v>0</v>
      </c>
      <c r="AJ90" s="376"/>
    </row>
    <row r="91" spans="1:36" ht="12.75">
      <c r="A91" s="376"/>
      <c r="B91" s="678" t="s">
        <v>540</v>
      </c>
      <c r="C91" s="408" t="s">
        <v>541</v>
      </c>
      <c r="D91" s="406" t="s">
        <v>70</v>
      </c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100">
        <f>SUM(E91:P91)</f>
        <v>0</v>
      </c>
      <c r="R91" s="389"/>
      <c r="S91" s="678" t="s">
        <v>540</v>
      </c>
      <c r="T91" s="408" t="s">
        <v>541</v>
      </c>
      <c r="U91" s="396"/>
      <c r="V91" s="720"/>
      <c r="W91" s="409">
        <f aca="true" t="shared" si="54" ref="W91:AH92">+E91*$U91</f>
        <v>0</v>
      </c>
      <c r="X91" s="409">
        <f t="shared" si="54"/>
        <v>0</v>
      </c>
      <c r="Y91" s="409">
        <f t="shared" si="54"/>
        <v>0</v>
      </c>
      <c r="Z91" s="409">
        <f t="shared" si="54"/>
        <v>0</v>
      </c>
      <c r="AA91" s="409">
        <f t="shared" si="54"/>
        <v>0</v>
      </c>
      <c r="AB91" s="409">
        <f t="shared" si="54"/>
        <v>0</v>
      </c>
      <c r="AC91" s="409">
        <f t="shared" si="54"/>
        <v>0</v>
      </c>
      <c r="AD91" s="409">
        <f t="shared" si="54"/>
        <v>0</v>
      </c>
      <c r="AE91" s="409">
        <f t="shared" si="54"/>
        <v>0</v>
      </c>
      <c r="AF91" s="409">
        <f t="shared" si="54"/>
        <v>0</v>
      </c>
      <c r="AG91" s="409">
        <f t="shared" si="54"/>
        <v>0</v>
      </c>
      <c r="AH91" s="409">
        <f t="shared" si="54"/>
        <v>0</v>
      </c>
      <c r="AI91" s="100">
        <f t="shared" si="2"/>
        <v>0</v>
      </c>
      <c r="AJ91" s="376"/>
    </row>
    <row r="92" spans="1:36" ht="12.75">
      <c r="A92" s="376"/>
      <c r="B92" s="22" t="s">
        <v>542</v>
      </c>
      <c r="C92" s="408" t="s">
        <v>543</v>
      </c>
      <c r="D92" s="406" t="s">
        <v>70</v>
      </c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100">
        <f>SUM(E92:P92)</f>
        <v>0</v>
      </c>
      <c r="R92" s="389"/>
      <c r="S92" s="22" t="s">
        <v>542</v>
      </c>
      <c r="T92" s="408" t="s">
        <v>543</v>
      </c>
      <c r="U92" s="396"/>
      <c r="V92" s="720"/>
      <c r="W92" s="409">
        <f t="shared" si="54"/>
        <v>0</v>
      </c>
      <c r="X92" s="409">
        <f t="shared" si="54"/>
        <v>0</v>
      </c>
      <c r="Y92" s="409">
        <f t="shared" si="54"/>
        <v>0</v>
      </c>
      <c r="Z92" s="409">
        <f t="shared" si="54"/>
        <v>0</v>
      </c>
      <c r="AA92" s="409">
        <f t="shared" si="54"/>
        <v>0</v>
      </c>
      <c r="AB92" s="409">
        <f t="shared" si="54"/>
        <v>0</v>
      </c>
      <c r="AC92" s="409">
        <f t="shared" si="54"/>
        <v>0</v>
      </c>
      <c r="AD92" s="409">
        <f t="shared" si="54"/>
        <v>0</v>
      </c>
      <c r="AE92" s="409">
        <f t="shared" si="54"/>
        <v>0</v>
      </c>
      <c r="AF92" s="409">
        <f t="shared" si="54"/>
        <v>0</v>
      </c>
      <c r="AG92" s="409">
        <f t="shared" si="54"/>
        <v>0</v>
      </c>
      <c r="AH92" s="409">
        <f t="shared" si="54"/>
        <v>0</v>
      </c>
      <c r="AI92" s="100">
        <f t="shared" si="2"/>
        <v>0</v>
      </c>
      <c r="AJ92" s="376"/>
    </row>
    <row r="93" spans="1:36" ht="12.75">
      <c r="A93" s="376"/>
      <c r="B93" s="22"/>
      <c r="C93" s="407" t="s">
        <v>390</v>
      </c>
      <c r="D93" s="423"/>
      <c r="E93" s="415">
        <f>+E95+E96</f>
        <v>0</v>
      </c>
      <c r="F93" s="415">
        <f>+F95+F96</f>
        <v>0</v>
      </c>
      <c r="G93" s="415">
        <f aca="true" t="shared" si="55" ref="G93:P93">+G95+G96</f>
        <v>0</v>
      </c>
      <c r="H93" s="415">
        <f t="shared" si="55"/>
        <v>0</v>
      </c>
      <c r="I93" s="415">
        <f t="shared" si="55"/>
        <v>0</v>
      </c>
      <c r="J93" s="415">
        <f t="shared" si="55"/>
        <v>0</v>
      </c>
      <c r="K93" s="415">
        <f t="shared" si="55"/>
        <v>0</v>
      </c>
      <c r="L93" s="415">
        <f t="shared" si="55"/>
        <v>0</v>
      </c>
      <c r="M93" s="415">
        <f t="shared" si="55"/>
        <v>0</v>
      </c>
      <c r="N93" s="415">
        <f t="shared" si="55"/>
        <v>0</v>
      </c>
      <c r="O93" s="415">
        <f t="shared" si="55"/>
        <v>0</v>
      </c>
      <c r="P93" s="415">
        <f t="shared" si="55"/>
        <v>0</v>
      </c>
      <c r="Q93" s="394">
        <f>SUM(E93:P93)</f>
        <v>0</v>
      </c>
      <c r="R93" s="389"/>
      <c r="S93" s="22"/>
      <c r="T93" s="407" t="s">
        <v>390</v>
      </c>
      <c r="U93" s="415"/>
      <c r="V93" s="720"/>
      <c r="W93" s="409">
        <f>+W95+W96</f>
        <v>0</v>
      </c>
      <c r="X93" s="409">
        <f aca="true" t="shared" si="56" ref="X93:AH93">+X95+X96</f>
        <v>0</v>
      </c>
      <c r="Y93" s="409">
        <f t="shared" si="56"/>
        <v>0</v>
      </c>
      <c r="Z93" s="409">
        <f t="shared" si="56"/>
        <v>0</v>
      </c>
      <c r="AA93" s="409">
        <f t="shared" si="56"/>
        <v>0</v>
      </c>
      <c r="AB93" s="409">
        <f t="shared" si="56"/>
        <v>0</v>
      </c>
      <c r="AC93" s="409">
        <f t="shared" si="56"/>
        <v>0</v>
      </c>
      <c r="AD93" s="409">
        <f t="shared" si="56"/>
        <v>0</v>
      </c>
      <c r="AE93" s="409">
        <f t="shared" si="56"/>
        <v>0</v>
      </c>
      <c r="AF93" s="409">
        <f t="shared" si="56"/>
        <v>0</v>
      </c>
      <c r="AG93" s="409">
        <f t="shared" si="56"/>
        <v>0</v>
      </c>
      <c r="AH93" s="409">
        <f t="shared" si="56"/>
        <v>0</v>
      </c>
      <c r="AI93" s="394">
        <f t="shared" si="2"/>
        <v>0</v>
      </c>
      <c r="AJ93" s="376"/>
    </row>
    <row r="94" spans="1:36" ht="12.75">
      <c r="A94" s="376"/>
      <c r="B94" s="22" t="s">
        <v>544</v>
      </c>
      <c r="C94" s="405" t="s">
        <v>375</v>
      </c>
      <c r="D94" s="406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394"/>
      <c r="R94" s="389"/>
      <c r="S94" s="22" t="s">
        <v>544</v>
      </c>
      <c r="T94" s="405" t="s">
        <v>375</v>
      </c>
      <c r="U94" s="409"/>
      <c r="V94" s="720"/>
      <c r="W94" s="409"/>
      <c r="X94" s="409"/>
      <c r="Y94" s="409"/>
      <c r="Z94" s="409"/>
      <c r="AA94" s="409"/>
      <c r="AB94" s="409"/>
      <c r="AC94" s="409"/>
      <c r="AD94" s="409"/>
      <c r="AE94" s="409"/>
      <c r="AF94" s="409"/>
      <c r="AG94" s="409"/>
      <c r="AH94" s="409"/>
      <c r="AI94" s="394">
        <f t="shared" si="2"/>
        <v>0</v>
      </c>
      <c r="AJ94" s="376"/>
    </row>
    <row r="95" spans="1:36" ht="12.75">
      <c r="A95" s="376"/>
      <c r="B95" s="22" t="s">
        <v>545</v>
      </c>
      <c r="C95" s="391" t="s">
        <v>506</v>
      </c>
      <c r="D95" s="406" t="s">
        <v>366</v>
      </c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100"/>
      <c r="R95" s="389"/>
      <c r="S95" s="22" t="s">
        <v>545</v>
      </c>
      <c r="T95" s="391" t="s">
        <v>506</v>
      </c>
      <c r="U95" s="396"/>
      <c r="V95" s="720"/>
      <c r="W95" s="409">
        <f aca="true" t="shared" si="57" ref="W95:AH95">+E95*$U95</f>
        <v>0</v>
      </c>
      <c r="X95" s="409">
        <f t="shared" si="57"/>
        <v>0</v>
      </c>
      <c r="Y95" s="409">
        <f t="shared" si="57"/>
        <v>0</v>
      </c>
      <c r="Z95" s="409">
        <f t="shared" si="57"/>
        <v>0</v>
      </c>
      <c r="AA95" s="409">
        <f t="shared" si="57"/>
        <v>0</v>
      </c>
      <c r="AB95" s="409">
        <f t="shared" si="57"/>
        <v>0</v>
      </c>
      <c r="AC95" s="409">
        <f t="shared" si="57"/>
        <v>0</v>
      </c>
      <c r="AD95" s="409">
        <f t="shared" si="57"/>
        <v>0</v>
      </c>
      <c r="AE95" s="409">
        <f t="shared" si="57"/>
        <v>0</v>
      </c>
      <c r="AF95" s="409">
        <f t="shared" si="57"/>
        <v>0</v>
      </c>
      <c r="AG95" s="409">
        <f t="shared" si="57"/>
        <v>0</v>
      </c>
      <c r="AH95" s="409">
        <f t="shared" si="57"/>
        <v>0</v>
      </c>
      <c r="AI95" s="100">
        <f t="shared" si="2"/>
        <v>0</v>
      </c>
      <c r="AJ95" s="376"/>
    </row>
    <row r="96" spans="1:36" ht="12.75">
      <c r="A96" s="376"/>
      <c r="B96" s="22" t="s">
        <v>546</v>
      </c>
      <c r="C96" s="405" t="s">
        <v>368</v>
      </c>
      <c r="D96" s="406" t="s">
        <v>70</v>
      </c>
      <c r="E96" s="415">
        <f>E97+E100</f>
        <v>0</v>
      </c>
      <c r="F96" s="415">
        <f>F97+F100</f>
        <v>0</v>
      </c>
      <c r="G96" s="415">
        <f aca="true" t="shared" si="58" ref="G96:P96">G97+G100</f>
        <v>0</v>
      </c>
      <c r="H96" s="415">
        <f t="shared" si="58"/>
        <v>0</v>
      </c>
      <c r="I96" s="415">
        <f t="shared" si="58"/>
        <v>0</v>
      </c>
      <c r="J96" s="415">
        <f t="shared" si="58"/>
        <v>0</v>
      </c>
      <c r="K96" s="415">
        <f t="shared" si="58"/>
        <v>0</v>
      </c>
      <c r="L96" s="415">
        <f t="shared" si="58"/>
        <v>0</v>
      </c>
      <c r="M96" s="415">
        <f t="shared" si="58"/>
        <v>0</v>
      </c>
      <c r="N96" s="415">
        <f t="shared" si="58"/>
        <v>0</v>
      </c>
      <c r="O96" s="415">
        <f t="shared" si="58"/>
        <v>0</v>
      </c>
      <c r="P96" s="415">
        <f t="shared" si="58"/>
        <v>0</v>
      </c>
      <c r="Q96" s="100">
        <f aca="true" t="shared" si="59" ref="Q96:Q103">SUM(E96:P96)</f>
        <v>0</v>
      </c>
      <c r="R96" s="389"/>
      <c r="S96" s="22" t="s">
        <v>546</v>
      </c>
      <c r="T96" s="405" t="s">
        <v>368</v>
      </c>
      <c r="U96" s="415"/>
      <c r="V96" s="720"/>
      <c r="W96" s="409">
        <f>W97+W100</f>
        <v>0</v>
      </c>
      <c r="X96" s="409">
        <f aca="true" t="shared" si="60" ref="X96:AH96">X97+X100</f>
        <v>0</v>
      </c>
      <c r="Y96" s="409">
        <f t="shared" si="60"/>
        <v>0</v>
      </c>
      <c r="Z96" s="409">
        <f t="shared" si="60"/>
        <v>0</v>
      </c>
      <c r="AA96" s="409">
        <f t="shared" si="60"/>
        <v>0</v>
      </c>
      <c r="AB96" s="409">
        <f t="shared" si="60"/>
        <v>0</v>
      </c>
      <c r="AC96" s="409">
        <f t="shared" si="60"/>
        <v>0</v>
      </c>
      <c r="AD96" s="409">
        <f t="shared" si="60"/>
        <v>0</v>
      </c>
      <c r="AE96" s="409">
        <f t="shared" si="60"/>
        <v>0</v>
      </c>
      <c r="AF96" s="409">
        <f t="shared" si="60"/>
        <v>0</v>
      </c>
      <c r="AG96" s="409">
        <f t="shared" si="60"/>
        <v>0</v>
      </c>
      <c r="AH96" s="409">
        <f t="shared" si="60"/>
        <v>0</v>
      </c>
      <c r="AI96" s="100">
        <f t="shared" si="2"/>
        <v>0</v>
      </c>
      <c r="AJ96" s="376"/>
    </row>
    <row r="97" spans="1:36" ht="12.75">
      <c r="A97" s="376"/>
      <c r="B97" s="22" t="s">
        <v>547</v>
      </c>
      <c r="C97" s="408" t="s">
        <v>548</v>
      </c>
      <c r="D97" s="406" t="s">
        <v>70</v>
      </c>
      <c r="E97" s="415">
        <f>E98+E99</f>
        <v>0</v>
      </c>
      <c r="F97" s="415">
        <f>F98+F99</f>
        <v>0</v>
      </c>
      <c r="G97" s="415">
        <f aca="true" t="shared" si="61" ref="G97:P97">G98+G99</f>
        <v>0</v>
      </c>
      <c r="H97" s="415">
        <f t="shared" si="61"/>
        <v>0</v>
      </c>
      <c r="I97" s="415">
        <f t="shared" si="61"/>
        <v>0</v>
      </c>
      <c r="J97" s="415">
        <f t="shared" si="61"/>
        <v>0</v>
      </c>
      <c r="K97" s="415">
        <f t="shared" si="61"/>
        <v>0</v>
      </c>
      <c r="L97" s="415">
        <f t="shared" si="61"/>
        <v>0</v>
      </c>
      <c r="M97" s="415">
        <f t="shared" si="61"/>
        <v>0</v>
      </c>
      <c r="N97" s="415">
        <f t="shared" si="61"/>
        <v>0</v>
      </c>
      <c r="O97" s="415">
        <f t="shared" si="61"/>
        <v>0</v>
      </c>
      <c r="P97" s="415">
        <f t="shared" si="61"/>
        <v>0</v>
      </c>
      <c r="Q97" s="100">
        <f t="shared" si="59"/>
        <v>0</v>
      </c>
      <c r="R97" s="389"/>
      <c r="S97" s="22" t="s">
        <v>547</v>
      </c>
      <c r="T97" s="408" t="s">
        <v>548</v>
      </c>
      <c r="U97" s="415"/>
      <c r="V97" s="720"/>
      <c r="W97" s="409">
        <f>W98+W99</f>
        <v>0</v>
      </c>
      <c r="X97" s="409">
        <f aca="true" t="shared" si="62" ref="X97:AH97">X98+X99</f>
        <v>0</v>
      </c>
      <c r="Y97" s="409">
        <f t="shared" si="62"/>
        <v>0</v>
      </c>
      <c r="Z97" s="409">
        <f t="shared" si="62"/>
        <v>0</v>
      </c>
      <c r="AA97" s="409">
        <f t="shared" si="62"/>
        <v>0</v>
      </c>
      <c r="AB97" s="409">
        <f t="shared" si="62"/>
        <v>0</v>
      </c>
      <c r="AC97" s="409">
        <f t="shared" si="62"/>
        <v>0</v>
      </c>
      <c r="AD97" s="409">
        <f t="shared" si="62"/>
        <v>0</v>
      </c>
      <c r="AE97" s="409">
        <f t="shared" si="62"/>
        <v>0</v>
      </c>
      <c r="AF97" s="409">
        <f t="shared" si="62"/>
        <v>0</v>
      </c>
      <c r="AG97" s="409">
        <f t="shared" si="62"/>
        <v>0</v>
      </c>
      <c r="AH97" s="409">
        <f t="shared" si="62"/>
        <v>0</v>
      </c>
      <c r="AI97" s="100">
        <f t="shared" si="2"/>
        <v>0</v>
      </c>
      <c r="AJ97" s="376"/>
    </row>
    <row r="98" spans="1:36" ht="12.75">
      <c r="A98" s="376"/>
      <c r="B98" s="22" t="s">
        <v>549</v>
      </c>
      <c r="C98" s="408" t="s">
        <v>550</v>
      </c>
      <c r="D98" s="406" t="s">
        <v>70</v>
      </c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Q98" s="100">
        <f t="shared" si="59"/>
        <v>0</v>
      </c>
      <c r="R98" s="389"/>
      <c r="S98" s="22" t="s">
        <v>549</v>
      </c>
      <c r="T98" s="408" t="s">
        <v>550</v>
      </c>
      <c r="U98" s="396"/>
      <c r="V98" s="720"/>
      <c r="W98" s="409">
        <f aca="true" t="shared" si="63" ref="W98:AH99">+E98*$U98</f>
        <v>0</v>
      </c>
      <c r="X98" s="409">
        <f t="shared" si="63"/>
        <v>0</v>
      </c>
      <c r="Y98" s="409">
        <f t="shared" si="63"/>
        <v>0</v>
      </c>
      <c r="Z98" s="409">
        <f t="shared" si="63"/>
        <v>0</v>
      </c>
      <c r="AA98" s="409">
        <f t="shared" si="63"/>
        <v>0</v>
      </c>
      <c r="AB98" s="409">
        <f t="shared" si="63"/>
        <v>0</v>
      </c>
      <c r="AC98" s="409">
        <f t="shared" si="63"/>
        <v>0</v>
      </c>
      <c r="AD98" s="409">
        <f t="shared" si="63"/>
        <v>0</v>
      </c>
      <c r="AE98" s="409">
        <f t="shared" si="63"/>
        <v>0</v>
      </c>
      <c r="AF98" s="409">
        <f t="shared" si="63"/>
        <v>0</v>
      </c>
      <c r="AG98" s="409">
        <f t="shared" si="63"/>
        <v>0</v>
      </c>
      <c r="AH98" s="409">
        <f t="shared" si="63"/>
        <v>0</v>
      </c>
      <c r="AI98" s="100">
        <f t="shared" si="2"/>
        <v>0</v>
      </c>
      <c r="AJ98" s="376"/>
    </row>
    <row r="99" spans="1:36" ht="12.75">
      <c r="A99" s="376"/>
      <c r="B99" s="22" t="s">
        <v>551</v>
      </c>
      <c r="C99" s="408" t="s">
        <v>552</v>
      </c>
      <c r="D99" s="406" t="s">
        <v>70</v>
      </c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100">
        <f t="shared" si="59"/>
        <v>0</v>
      </c>
      <c r="R99" s="389"/>
      <c r="S99" s="22" t="s">
        <v>551</v>
      </c>
      <c r="T99" s="408" t="s">
        <v>552</v>
      </c>
      <c r="U99" s="396"/>
      <c r="V99" s="720"/>
      <c r="W99" s="409">
        <f t="shared" si="63"/>
        <v>0</v>
      </c>
      <c r="X99" s="409">
        <f t="shared" si="63"/>
        <v>0</v>
      </c>
      <c r="Y99" s="409">
        <f t="shared" si="63"/>
        <v>0</v>
      </c>
      <c r="Z99" s="409">
        <f t="shared" si="63"/>
        <v>0</v>
      </c>
      <c r="AA99" s="409">
        <f t="shared" si="63"/>
        <v>0</v>
      </c>
      <c r="AB99" s="409">
        <f t="shared" si="63"/>
        <v>0</v>
      </c>
      <c r="AC99" s="409">
        <f t="shared" si="63"/>
        <v>0</v>
      </c>
      <c r="AD99" s="409">
        <f t="shared" si="63"/>
        <v>0</v>
      </c>
      <c r="AE99" s="409">
        <f t="shared" si="63"/>
        <v>0</v>
      </c>
      <c r="AF99" s="409">
        <f t="shared" si="63"/>
        <v>0</v>
      </c>
      <c r="AG99" s="409">
        <f t="shared" si="63"/>
        <v>0</v>
      </c>
      <c r="AH99" s="409">
        <f t="shared" si="63"/>
        <v>0</v>
      </c>
      <c r="AI99" s="100">
        <f t="shared" si="2"/>
        <v>0</v>
      </c>
      <c r="AJ99" s="376"/>
    </row>
    <row r="100" spans="1:36" ht="12.75">
      <c r="A100" s="376"/>
      <c r="B100" s="22" t="s">
        <v>553</v>
      </c>
      <c r="C100" s="408" t="s">
        <v>554</v>
      </c>
      <c r="D100" s="406" t="s">
        <v>70</v>
      </c>
      <c r="E100" s="415">
        <f>E101+E102</f>
        <v>0</v>
      </c>
      <c r="F100" s="415">
        <f>F101+F102</f>
        <v>0</v>
      </c>
      <c r="G100" s="415">
        <f aca="true" t="shared" si="64" ref="G100:P100">G101+G102</f>
        <v>0</v>
      </c>
      <c r="H100" s="415">
        <f t="shared" si="64"/>
        <v>0</v>
      </c>
      <c r="I100" s="415">
        <f t="shared" si="64"/>
        <v>0</v>
      </c>
      <c r="J100" s="415">
        <f t="shared" si="64"/>
        <v>0</v>
      </c>
      <c r="K100" s="415">
        <f t="shared" si="64"/>
        <v>0</v>
      </c>
      <c r="L100" s="415">
        <f t="shared" si="64"/>
        <v>0</v>
      </c>
      <c r="M100" s="415">
        <f t="shared" si="64"/>
        <v>0</v>
      </c>
      <c r="N100" s="415">
        <f t="shared" si="64"/>
        <v>0</v>
      </c>
      <c r="O100" s="415">
        <f t="shared" si="64"/>
        <v>0</v>
      </c>
      <c r="P100" s="415">
        <f t="shared" si="64"/>
        <v>0</v>
      </c>
      <c r="Q100" s="100">
        <f t="shared" si="59"/>
        <v>0</v>
      </c>
      <c r="R100" s="389"/>
      <c r="S100" s="22" t="s">
        <v>553</v>
      </c>
      <c r="T100" s="408" t="s">
        <v>554</v>
      </c>
      <c r="U100" s="415"/>
      <c r="V100" s="720"/>
      <c r="W100" s="409">
        <f>W101+W102</f>
        <v>0</v>
      </c>
      <c r="X100" s="409">
        <f aca="true" t="shared" si="65" ref="X100:AH100">X101+X102</f>
        <v>0</v>
      </c>
      <c r="Y100" s="409">
        <f t="shared" si="65"/>
        <v>0</v>
      </c>
      <c r="Z100" s="409">
        <f t="shared" si="65"/>
        <v>0</v>
      </c>
      <c r="AA100" s="409">
        <f t="shared" si="65"/>
        <v>0</v>
      </c>
      <c r="AB100" s="409">
        <f t="shared" si="65"/>
        <v>0</v>
      </c>
      <c r="AC100" s="409">
        <f t="shared" si="65"/>
        <v>0</v>
      </c>
      <c r="AD100" s="409">
        <f t="shared" si="65"/>
        <v>0</v>
      </c>
      <c r="AE100" s="409">
        <f t="shared" si="65"/>
        <v>0</v>
      </c>
      <c r="AF100" s="409">
        <f t="shared" si="65"/>
        <v>0</v>
      </c>
      <c r="AG100" s="409">
        <f t="shared" si="65"/>
        <v>0</v>
      </c>
      <c r="AH100" s="409">
        <f t="shared" si="65"/>
        <v>0</v>
      </c>
      <c r="AI100" s="100">
        <f t="shared" si="2"/>
        <v>0</v>
      </c>
      <c r="AJ100" s="376"/>
    </row>
    <row r="101" spans="1:36" ht="12.75">
      <c r="A101" s="376"/>
      <c r="B101" s="22" t="s">
        <v>555</v>
      </c>
      <c r="C101" s="408" t="s">
        <v>550</v>
      </c>
      <c r="D101" s="406" t="s">
        <v>70</v>
      </c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100">
        <f t="shared" si="59"/>
        <v>0</v>
      </c>
      <c r="R101" s="389"/>
      <c r="S101" s="22" t="s">
        <v>555</v>
      </c>
      <c r="T101" s="408" t="s">
        <v>550</v>
      </c>
      <c r="U101" s="396"/>
      <c r="V101" s="720"/>
      <c r="W101" s="409">
        <f aca="true" t="shared" si="66" ref="W101:AH102">+E101*$U101</f>
        <v>0</v>
      </c>
      <c r="X101" s="409">
        <f t="shared" si="66"/>
        <v>0</v>
      </c>
      <c r="Y101" s="409">
        <f t="shared" si="66"/>
        <v>0</v>
      </c>
      <c r="Z101" s="409">
        <f t="shared" si="66"/>
        <v>0</v>
      </c>
      <c r="AA101" s="409">
        <f t="shared" si="66"/>
        <v>0</v>
      </c>
      <c r="AB101" s="409">
        <f t="shared" si="66"/>
        <v>0</v>
      </c>
      <c r="AC101" s="409">
        <f t="shared" si="66"/>
        <v>0</v>
      </c>
      <c r="AD101" s="409">
        <f t="shared" si="66"/>
        <v>0</v>
      </c>
      <c r="AE101" s="409">
        <f t="shared" si="66"/>
        <v>0</v>
      </c>
      <c r="AF101" s="409">
        <f t="shared" si="66"/>
        <v>0</v>
      </c>
      <c r="AG101" s="409">
        <f t="shared" si="66"/>
        <v>0</v>
      </c>
      <c r="AH101" s="409">
        <f t="shared" si="66"/>
        <v>0</v>
      </c>
      <c r="AI101" s="100">
        <f t="shared" si="2"/>
        <v>0</v>
      </c>
      <c r="AJ101" s="376"/>
    </row>
    <row r="102" spans="1:36" ht="12.75">
      <c r="A102" s="376"/>
      <c r="B102" s="22" t="s">
        <v>556</v>
      </c>
      <c r="C102" s="408" t="s">
        <v>552</v>
      </c>
      <c r="D102" s="406" t="s">
        <v>70</v>
      </c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100">
        <f t="shared" si="59"/>
        <v>0</v>
      </c>
      <c r="R102" s="389"/>
      <c r="S102" s="22" t="s">
        <v>556</v>
      </c>
      <c r="T102" s="408" t="s">
        <v>552</v>
      </c>
      <c r="U102" s="396"/>
      <c r="V102" s="720"/>
      <c r="W102" s="409">
        <f t="shared" si="66"/>
        <v>0</v>
      </c>
      <c r="X102" s="409">
        <f t="shared" si="66"/>
        <v>0</v>
      </c>
      <c r="Y102" s="409">
        <f t="shared" si="66"/>
        <v>0</v>
      </c>
      <c r="Z102" s="409">
        <f t="shared" si="66"/>
        <v>0</v>
      </c>
      <c r="AA102" s="409">
        <f t="shared" si="66"/>
        <v>0</v>
      </c>
      <c r="AB102" s="409">
        <f t="shared" si="66"/>
        <v>0</v>
      </c>
      <c r="AC102" s="409">
        <f t="shared" si="66"/>
        <v>0</v>
      </c>
      <c r="AD102" s="409">
        <f t="shared" si="66"/>
        <v>0</v>
      </c>
      <c r="AE102" s="409">
        <f t="shared" si="66"/>
        <v>0</v>
      </c>
      <c r="AF102" s="409">
        <f t="shared" si="66"/>
        <v>0</v>
      </c>
      <c r="AG102" s="409">
        <f t="shared" si="66"/>
        <v>0</v>
      </c>
      <c r="AH102" s="409">
        <f t="shared" si="66"/>
        <v>0</v>
      </c>
      <c r="AI102" s="100">
        <f aca="true" t="shared" si="67" ref="AI102:AI131">SUM(W102:AH102)</f>
        <v>0</v>
      </c>
      <c r="AJ102" s="376"/>
    </row>
    <row r="103" spans="1:36" ht="12.75">
      <c r="A103" s="376"/>
      <c r="B103" s="22" t="s">
        <v>350</v>
      </c>
      <c r="C103" s="405" t="s">
        <v>391</v>
      </c>
      <c r="D103" s="406" t="s">
        <v>70</v>
      </c>
      <c r="E103" s="415">
        <f>E104+E108+E114+E120</f>
        <v>0</v>
      </c>
      <c r="F103" s="415">
        <f>F104+F108+F114+F120</f>
        <v>0</v>
      </c>
      <c r="G103" s="415">
        <f aca="true" t="shared" si="68" ref="G103:O103">G104+G108+G114+G120</f>
        <v>0</v>
      </c>
      <c r="H103" s="415">
        <f t="shared" si="68"/>
        <v>0</v>
      </c>
      <c r="I103" s="415">
        <f t="shared" si="68"/>
        <v>0</v>
      </c>
      <c r="J103" s="415">
        <f t="shared" si="68"/>
        <v>0</v>
      </c>
      <c r="K103" s="415">
        <f t="shared" si="68"/>
        <v>0</v>
      </c>
      <c r="L103" s="415">
        <f t="shared" si="68"/>
        <v>0</v>
      </c>
      <c r="M103" s="415">
        <f t="shared" si="68"/>
        <v>0</v>
      </c>
      <c r="N103" s="415">
        <f t="shared" si="68"/>
        <v>0</v>
      </c>
      <c r="O103" s="415">
        <f t="shared" si="68"/>
        <v>0</v>
      </c>
      <c r="P103" s="415">
        <f>P104+P108+P114+P120</f>
        <v>0</v>
      </c>
      <c r="Q103" s="100">
        <f t="shared" si="59"/>
        <v>0</v>
      </c>
      <c r="R103" s="389"/>
      <c r="S103" s="22" t="s">
        <v>350</v>
      </c>
      <c r="T103" s="405" t="s">
        <v>391</v>
      </c>
      <c r="U103" s="415"/>
      <c r="V103" s="720"/>
      <c r="W103" s="409">
        <f>W104+W108+W114+W120</f>
        <v>0</v>
      </c>
      <c r="X103" s="409">
        <f aca="true" t="shared" si="69" ref="X103:AH103">X104+X108+X114+X120</f>
        <v>0</v>
      </c>
      <c r="Y103" s="409">
        <f t="shared" si="69"/>
        <v>0</v>
      </c>
      <c r="Z103" s="409">
        <f t="shared" si="69"/>
        <v>0</v>
      </c>
      <c r="AA103" s="409">
        <f t="shared" si="69"/>
        <v>0</v>
      </c>
      <c r="AB103" s="409">
        <f t="shared" si="69"/>
        <v>0</v>
      </c>
      <c r="AC103" s="409">
        <f t="shared" si="69"/>
        <v>0</v>
      </c>
      <c r="AD103" s="409">
        <f t="shared" si="69"/>
        <v>0</v>
      </c>
      <c r="AE103" s="409">
        <f t="shared" si="69"/>
        <v>0</v>
      </c>
      <c r="AF103" s="409">
        <f t="shared" si="69"/>
        <v>0</v>
      </c>
      <c r="AG103" s="409">
        <f t="shared" si="69"/>
        <v>0</v>
      </c>
      <c r="AH103" s="409">
        <f t="shared" si="69"/>
        <v>0</v>
      </c>
      <c r="AI103" s="100">
        <f t="shared" si="67"/>
        <v>0</v>
      </c>
      <c r="AJ103" s="376"/>
    </row>
    <row r="104" spans="1:36" ht="12.75">
      <c r="A104" s="376"/>
      <c r="B104" s="22"/>
      <c r="C104" s="407" t="s">
        <v>389</v>
      </c>
      <c r="D104" s="406"/>
      <c r="E104" s="415">
        <f>+E106+E107</f>
        <v>0</v>
      </c>
      <c r="F104" s="415">
        <f>+F106+F107</f>
        <v>0</v>
      </c>
      <c r="G104" s="415">
        <f aca="true" t="shared" si="70" ref="G104:P104">+G106+G107</f>
        <v>0</v>
      </c>
      <c r="H104" s="415">
        <f t="shared" si="70"/>
        <v>0</v>
      </c>
      <c r="I104" s="415">
        <f t="shared" si="70"/>
        <v>0</v>
      </c>
      <c r="J104" s="415">
        <f t="shared" si="70"/>
        <v>0</v>
      </c>
      <c r="K104" s="415">
        <f t="shared" si="70"/>
        <v>0</v>
      </c>
      <c r="L104" s="415">
        <f t="shared" si="70"/>
        <v>0</v>
      </c>
      <c r="M104" s="415">
        <f t="shared" si="70"/>
        <v>0</v>
      </c>
      <c r="N104" s="415">
        <f t="shared" si="70"/>
        <v>0</v>
      </c>
      <c r="O104" s="415">
        <f t="shared" si="70"/>
        <v>0</v>
      </c>
      <c r="P104" s="415">
        <f t="shared" si="70"/>
        <v>0</v>
      </c>
      <c r="Q104" s="394">
        <f>SUM(E104:P104)</f>
        <v>0</v>
      </c>
      <c r="R104" s="389"/>
      <c r="S104" s="22"/>
      <c r="T104" s="407" t="s">
        <v>389</v>
      </c>
      <c r="U104" s="415"/>
      <c r="V104" s="720"/>
      <c r="W104" s="409">
        <f>+W106+W107</f>
        <v>0</v>
      </c>
      <c r="X104" s="409">
        <f aca="true" t="shared" si="71" ref="X104:AH104">+X106+X107</f>
        <v>0</v>
      </c>
      <c r="Y104" s="409">
        <f t="shared" si="71"/>
        <v>0</v>
      </c>
      <c r="Z104" s="409">
        <f t="shared" si="71"/>
        <v>0</v>
      </c>
      <c r="AA104" s="409">
        <f t="shared" si="71"/>
        <v>0</v>
      </c>
      <c r="AB104" s="409">
        <f t="shared" si="71"/>
        <v>0</v>
      </c>
      <c r="AC104" s="409">
        <f t="shared" si="71"/>
        <v>0</v>
      </c>
      <c r="AD104" s="409">
        <f t="shared" si="71"/>
        <v>0</v>
      </c>
      <c r="AE104" s="409">
        <f t="shared" si="71"/>
        <v>0</v>
      </c>
      <c r="AF104" s="409">
        <f t="shared" si="71"/>
        <v>0</v>
      </c>
      <c r="AG104" s="409">
        <f t="shared" si="71"/>
        <v>0</v>
      </c>
      <c r="AH104" s="409">
        <f t="shared" si="71"/>
        <v>0</v>
      </c>
      <c r="AI104" s="394">
        <f t="shared" si="67"/>
        <v>0</v>
      </c>
      <c r="AJ104" s="376"/>
    </row>
    <row r="105" spans="1:36" ht="12.75">
      <c r="A105" s="376"/>
      <c r="B105" s="22" t="s">
        <v>386</v>
      </c>
      <c r="C105" s="405" t="s">
        <v>375</v>
      </c>
      <c r="D105" s="406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  <c r="O105" s="409"/>
      <c r="P105" s="409"/>
      <c r="Q105" s="394"/>
      <c r="R105" s="389"/>
      <c r="S105" s="22" t="s">
        <v>386</v>
      </c>
      <c r="T105" s="405" t="s">
        <v>375</v>
      </c>
      <c r="U105" s="409"/>
      <c r="V105" s="720"/>
      <c r="W105" s="409"/>
      <c r="X105" s="409"/>
      <c r="Y105" s="409"/>
      <c r="Z105" s="409"/>
      <c r="AA105" s="409"/>
      <c r="AB105" s="409"/>
      <c r="AC105" s="409"/>
      <c r="AD105" s="409"/>
      <c r="AE105" s="409"/>
      <c r="AF105" s="409"/>
      <c r="AG105" s="409"/>
      <c r="AH105" s="409"/>
      <c r="AI105" s="394">
        <f t="shared" si="67"/>
        <v>0</v>
      </c>
      <c r="AJ105" s="376"/>
    </row>
    <row r="106" spans="1:36" ht="12.75">
      <c r="A106" s="376"/>
      <c r="B106" s="22" t="s">
        <v>387</v>
      </c>
      <c r="C106" s="391" t="s">
        <v>506</v>
      </c>
      <c r="D106" s="406" t="s">
        <v>366</v>
      </c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100"/>
      <c r="R106" s="389"/>
      <c r="S106" s="22" t="s">
        <v>387</v>
      </c>
      <c r="T106" s="391" t="s">
        <v>506</v>
      </c>
      <c r="U106" s="396"/>
      <c r="V106" s="720"/>
      <c r="W106" s="409">
        <f aca="true" t="shared" si="72" ref="W106:AH107">+E106*$U106</f>
        <v>0</v>
      </c>
      <c r="X106" s="409">
        <f t="shared" si="72"/>
        <v>0</v>
      </c>
      <c r="Y106" s="409">
        <f t="shared" si="72"/>
        <v>0</v>
      </c>
      <c r="Z106" s="409">
        <f t="shared" si="72"/>
        <v>0</v>
      </c>
      <c r="AA106" s="409">
        <f t="shared" si="72"/>
        <v>0</v>
      </c>
      <c r="AB106" s="409">
        <f t="shared" si="72"/>
        <v>0</v>
      </c>
      <c r="AC106" s="409">
        <f t="shared" si="72"/>
        <v>0</v>
      </c>
      <c r="AD106" s="409">
        <f t="shared" si="72"/>
        <v>0</v>
      </c>
      <c r="AE106" s="409">
        <f t="shared" si="72"/>
        <v>0</v>
      </c>
      <c r="AF106" s="409">
        <f t="shared" si="72"/>
        <v>0</v>
      </c>
      <c r="AG106" s="409">
        <f t="shared" si="72"/>
        <v>0</v>
      </c>
      <c r="AH106" s="409">
        <f t="shared" si="72"/>
        <v>0</v>
      </c>
      <c r="AI106" s="100">
        <f t="shared" si="67"/>
        <v>0</v>
      </c>
      <c r="AJ106" s="376"/>
    </row>
    <row r="107" spans="1:36" ht="12.75">
      <c r="A107" s="376"/>
      <c r="B107" s="22" t="s">
        <v>557</v>
      </c>
      <c r="C107" s="405" t="s">
        <v>368</v>
      </c>
      <c r="D107" s="406" t="s">
        <v>70</v>
      </c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100">
        <f>SUM(E107:P107)</f>
        <v>0</v>
      </c>
      <c r="R107" s="389"/>
      <c r="S107" s="22" t="s">
        <v>557</v>
      </c>
      <c r="T107" s="405" t="s">
        <v>368</v>
      </c>
      <c r="U107" s="396"/>
      <c r="V107" s="720"/>
      <c r="W107" s="409">
        <f t="shared" si="72"/>
        <v>0</v>
      </c>
      <c r="X107" s="409">
        <f t="shared" si="72"/>
        <v>0</v>
      </c>
      <c r="Y107" s="409">
        <f t="shared" si="72"/>
        <v>0</v>
      </c>
      <c r="Z107" s="409">
        <f t="shared" si="72"/>
        <v>0</v>
      </c>
      <c r="AA107" s="409">
        <f t="shared" si="72"/>
        <v>0</v>
      </c>
      <c r="AB107" s="409">
        <f t="shared" si="72"/>
        <v>0</v>
      </c>
      <c r="AC107" s="409">
        <f t="shared" si="72"/>
        <v>0</v>
      </c>
      <c r="AD107" s="409">
        <f t="shared" si="72"/>
        <v>0</v>
      </c>
      <c r="AE107" s="409">
        <f t="shared" si="72"/>
        <v>0</v>
      </c>
      <c r="AF107" s="409">
        <f t="shared" si="72"/>
        <v>0</v>
      </c>
      <c r="AG107" s="409">
        <f t="shared" si="72"/>
        <v>0</v>
      </c>
      <c r="AH107" s="409">
        <f t="shared" si="72"/>
        <v>0</v>
      </c>
      <c r="AI107" s="100">
        <f t="shared" si="67"/>
        <v>0</v>
      </c>
      <c r="AJ107" s="376"/>
    </row>
    <row r="108" spans="1:36" ht="12.75">
      <c r="A108" s="376"/>
      <c r="B108" s="22"/>
      <c r="C108" s="407" t="s">
        <v>390</v>
      </c>
      <c r="D108" s="423"/>
      <c r="E108" s="415">
        <f>+E110+E111</f>
        <v>0</v>
      </c>
      <c r="F108" s="415">
        <f>+F110+F111</f>
        <v>0</v>
      </c>
      <c r="G108" s="415">
        <f aca="true" t="shared" si="73" ref="G108:P108">+G110+G111</f>
        <v>0</v>
      </c>
      <c r="H108" s="415">
        <f t="shared" si="73"/>
        <v>0</v>
      </c>
      <c r="I108" s="415">
        <f t="shared" si="73"/>
        <v>0</v>
      </c>
      <c r="J108" s="415">
        <f t="shared" si="73"/>
        <v>0</v>
      </c>
      <c r="K108" s="415">
        <f t="shared" si="73"/>
        <v>0</v>
      </c>
      <c r="L108" s="415">
        <f t="shared" si="73"/>
        <v>0</v>
      </c>
      <c r="M108" s="415">
        <f t="shared" si="73"/>
        <v>0</v>
      </c>
      <c r="N108" s="415">
        <f t="shared" si="73"/>
        <v>0</v>
      </c>
      <c r="O108" s="415">
        <f t="shared" si="73"/>
        <v>0</v>
      </c>
      <c r="P108" s="415">
        <f t="shared" si="73"/>
        <v>0</v>
      </c>
      <c r="Q108" s="100">
        <f>SUM(E108:P108)</f>
        <v>0</v>
      </c>
      <c r="R108" s="389"/>
      <c r="S108" s="22"/>
      <c r="T108" s="407" t="s">
        <v>390</v>
      </c>
      <c r="U108" s="415"/>
      <c r="V108" s="720"/>
      <c r="W108" s="409">
        <f>+W110+W111</f>
        <v>0</v>
      </c>
      <c r="X108" s="409">
        <f aca="true" t="shared" si="74" ref="X108:AH108">+X110+X111</f>
        <v>0</v>
      </c>
      <c r="Y108" s="409">
        <f t="shared" si="74"/>
        <v>0</v>
      </c>
      <c r="Z108" s="409">
        <f t="shared" si="74"/>
        <v>0</v>
      </c>
      <c r="AA108" s="409">
        <f t="shared" si="74"/>
        <v>0</v>
      </c>
      <c r="AB108" s="409">
        <f t="shared" si="74"/>
        <v>0</v>
      </c>
      <c r="AC108" s="409">
        <f t="shared" si="74"/>
        <v>0</v>
      </c>
      <c r="AD108" s="409">
        <f t="shared" si="74"/>
        <v>0</v>
      </c>
      <c r="AE108" s="409">
        <f t="shared" si="74"/>
        <v>0</v>
      </c>
      <c r="AF108" s="409">
        <f t="shared" si="74"/>
        <v>0</v>
      </c>
      <c r="AG108" s="409">
        <f t="shared" si="74"/>
        <v>0</v>
      </c>
      <c r="AH108" s="409">
        <f t="shared" si="74"/>
        <v>0</v>
      </c>
      <c r="AI108" s="100">
        <f t="shared" si="67"/>
        <v>0</v>
      </c>
      <c r="AJ108" s="376"/>
    </row>
    <row r="109" spans="1:36" ht="12.75">
      <c r="A109" s="376"/>
      <c r="B109" s="22" t="s">
        <v>558</v>
      </c>
      <c r="C109" s="405" t="s">
        <v>375</v>
      </c>
      <c r="D109" s="406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/>
      <c r="P109" s="409"/>
      <c r="Q109" s="394"/>
      <c r="R109" s="389"/>
      <c r="S109" s="22" t="s">
        <v>558</v>
      </c>
      <c r="T109" s="405" t="s">
        <v>375</v>
      </c>
      <c r="U109" s="409"/>
      <c r="V109" s="720"/>
      <c r="W109" s="409"/>
      <c r="X109" s="409"/>
      <c r="Y109" s="409"/>
      <c r="Z109" s="409"/>
      <c r="AA109" s="409"/>
      <c r="AB109" s="409"/>
      <c r="AC109" s="409"/>
      <c r="AD109" s="409"/>
      <c r="AE109" s="409"/>
      <c r="AF109" s="409"/>
      <c r="AG109" s="409"/>
      <c r="AH109" s="409"/>
      <c r="AI109" s="394">
        <f t="shared" si="67"/>
        <v>0</v>
      </c>
      <c r="AJ109" s="376"/>
    </row>
    <row r="110" spans="1:36" ht="12.75">
      <c r="A110" s="376"/>
      <c r="B110" s="22" t="s">
        <v>559</v>
      </c>
      <c r="C110" s="391" t="s">
        <v>506</v>
      </c>
      <c r="D110" s="406" t="s">
        <v>366</v>
      </c>
      <c r="E110" s="396"/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6"/>
      <c r="Q110" s="100"/>
      <c r="R110" s="389"/>
      <c r="S110" s="22" t="s">
        <v>559</v>
      </c>
      <c r="T110" s="391" t="s">
        <v>506</v>
      </c>
      <c r="U110" s="396"/>
      <c r="V110" s="720"/>
      <c r="W110" s="409">
        <f aca="true" t="shared" si="75" ref="W110:AH110">+E110*$U110</f>
        <v>0</v>
      </c>
      <c r="X110" s="409">
        <f t="shared" si="75"/>
        <v>0</v>
      </c>
      <c r="Y110" s="409">
        <f t="shared" si="75"/>
        <v>0</v>
      </c>
      <c r="Z110" s="409">
        <f t="shared" si="75"/>
        <v>0</v>
      </c>
      <c r="AA110" s="409">
        <f t="shared" si="75"/>
        <v>0</v>
      </c>
      <c r="AB110" s="409">
        <f t="shared" si="75"/>
        <v>0</v>
      </c>
      <c r="AC110" s="409">
        <f t="shared" si="75"/>
        <v>0</v>
      </c>
      <c r="AD110" s="409">
        <f t="shared" si="75"/>
        <v>0</v>
      </c>
      <c r="AE110" s="409">
        <f t="shared" si="75"/>
        <v>0</v>
      </c>
      <c r="AF110" s="409">
        <f t="shared" si="75"/>
        <v>0</v>
      </c>
      <c r="AG110" s="409">
        <f t="shared" si="75"/>
        <v>0</v>
      </c>
      <c r="AH110" s="409">
        <f t="shared" si="75"/>
        <v>0</v>
      </c>
      <c r="AI110" s="100">
        <f t="shared" si="67"/>
        <v>0</v>
      </c>
      <c r="AJ110" s="376"/>
    </row>
    <row r="111" spans="1:36" ht="12.75">
      <c r="A111" s="376"/>
      <c r="B111" s="22" t="s">
        <v>560</v>
      </c>
      <c r="C111" s="405" t="s">
        <v>368</v>
      </c>
      <c r="D111" s="406" t="s">
        <v>70</v>
      </c>
      <c r="E111" s="415">
        <f>E112+E113</f>
        <v>0</v>
      </c>
      <c r="F111" s="415">
        <f>F112+F113</f>
        <v>0</v>
      </c>
      <c r="G111" s="415">
        <f aca="true" t="shared" si="76" ref="G111:P111">G112+G113</f>
        <v>0</v>
      </c>
      <c r="H111" s="415">
        <f t="shared" si="76"/>
        <v>0</v>
      </c>
      <c r="I111" s="415">
        <f t="shared" si="76"/>
        <v>0</v>
      </c>
      <c r="J111" s="415">
        <f t="shared" si="76"/>
        <v>0</v>
      </c>
      <c r="K111" s="415">
        <f t="shared" si="76"/>
        <v>0</v>
      </c>
      <c r="L111" s="415">
        <f t="shared" si="76"/>
        <v>0</v>
      </c>
      <c r="M111" s="415">
        <f t="shared" si="76"/>
        <v>0</v>
      </c>
      <c r="N111" s="415">
        <f t="shared" si="76"/>
        <v>0</v>
      </c>
      <c r="O111" s="415">
        <f t="shared" si="76"/>
        <v>0</v>
      </c>
      <c r="P111" s="415">
        <f t="shared" si="76"/>
        <v>0</v>
      </c>
      <c r="Q111" s="100">
        <f>SUM(E111:P111)</f>
        <v>0</v>
      </c>
      <c r="R111" s="389"/>
      <c r="S111" s="22" t="s">
        <v>560</v>
      </c>
      <c r="T111" s="405" t="s">
        <v>368</v>
      </c>
      <c r="U111" s="415"/>
      <c r="V111" s="720"/>
      <c r="W111" s="409">
        <f>W112+W113</f>
        <v>0</v>
      </c>
      <c r="X111" s="409">
        <f aca="true" t="shared" si="77" ref="X111:AH111">X112+X113</f>
        <v>0</v>
      </c>
      <c r="Y111" s="409">
        <f t="shared" si="77"/>
        <v>0</v>
      </c>
      <c r="Z111" s="409">
        <f t="shared" si="77"/>
        <v>0</v>
      </c>
      <c r="AA111" s="409">
        <f t="shared" si="77"/>
        <v>0</v>
      </c>
      <c r="AB111" s="409">
        <f t="shared" si="77"/>
        <v>0</v>
      </c>
      <c r="AC111" s="409">
        <f t="shared" si="77"/>
        <v>0</v>
      </c>
      <c r="AD111" s="409">
        <f t="shared" si="77"/>
        <v>0</v>
      </c>
      <c r="AE111" s="409">
        <f t="shared" si="77"/>
        <v>0</v>
      </c>
      <c r="AF111" s="409">
        <f t="shared" si="77"/>
        <v>0</v>
      </c>
      <c r="AG111" s="409">
        <f t="shared" si="77"/>
        <v>0</v>
      </c>
      <c r="AH111" s="409">
        <f t="shared" si="77"/>
        <v>0</v>
      </c>
      <c r="AI111" s="100">
        <f t="shared" si="67"/>
        <v>0</v>
      </c>
      <c r="AJ111" s="376"/>
    </row>
    <row r="112" spans="1:36" ht="12.75">
      <c r="A112" s="376"/>
      <c r="B112" s="22" t="s">
        <v>561</v>
      </c>
      <c r="C112" s="408" t="s">
        <v>548</v>
      </c>
      <c r="D112" s="406" t="s">
        <v>70</v>
      </c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6"/>
      <c r="Q112" s="100">
        <f>SUM(E112:P112)</f>
        <v>0</v>
      </c>
      <c r="R112" s="389"/>
      <c r="S112" s="22" t="s">
        <v>561</v>
      </c>
      <c r="T112" s="408" t="s">
        <v>548</v>
      </c>
      <c r="U112" s="396"/>
      <c r="V112" s="720"/>
      <c r="W112" s="409">
        <f aca="true" t="shared" si="78" ref="W112:AH113">+E112*$U112</f>
        <v>0</v>
      </c>
      <c r="X112" s="409">
        <f t="shared" si="78"/>
        <v>0</v>
      </c>
      <c r="Y112" s="409">
        <f t="shared" si="78"/>
        <v>0</v>
      </c>
      <c r="Z112" s="409">
        <f t="shared" si="78"/>
        <v>0</v>
      </c>
      <c r="AA112" s="409">
        <f t="shared" si="78"/>
        <v>0</v>
      </c>
      <c r="AB112" s="409">
        <f t="shared" si="78"/>
        <v>0</v>
      </c>
      <c r="AC112" s="409">
        <f t="shared" si="78"/>
        <v>0</v>
      </c>
      <c r="AD112" s="409">
        <f t="shared" si="78"/>
        <v>0</v>
      </c>
      <c r="AE112" s="409">
        <f t="shared" si="78"/>
        <v>0</v>
      </c>
      <c r="AF112" s="409">
        <f t="shared" si="78"/>
        <v>0</v>
      </c>
      <c r="AG112" s="409">
        <f t="shared" si="78"/>
        <v>0</v>
      </c>
      <c r="AH112" s="409">
        <f t="shared" si="78"/>
        <v>0</v>
      </c>
      <c r="AI112" s="100">
        <f t="shared" si="67"/>
        <v>0</v>
      </c>
      <c r="AJ112" s="376"/>
    </row>
    <row r="113" spans="1:36" ht="12.75">
      <c r="A113" s="376"/>
      <c r="B113" s="22" t="s">
        <v>562</v>
      </c>
      <c r="C113" s="408" t="s">
        <v>554</v>
      </c>
      <c r="D113" s="406" t="s">
        <v>70</v>
      </c>
      <c r="E113" s="396"/>
      <c r="F113" s="396"/>
      <c r="G113" s="396"/>
      <c r="H113" s="396"/>
      <c r="I113" s="396"/>
      <c r="J113" s="396"/>
      <c r="K113" s="396"/>
      <c r="L113" s="396"/>
      <c r="M113" s="396"/>
      <c r="N113" s="396"/>
      <c r="O113" s="396"/>
      <c r="P113" s="396"/>
      <c r="Q113" s="100">
        <f>SUM(E113:P113)</f>
        <v>0</v>
      </c>
      <c r="R113" s="389"/>
      <c r="S113" s="22" t="s">
        <v>562</v>
      </c>
      <c r="T113" s="408" t="s">
        <v>554</v>
      </c>
      <c r="U113" s="396"/>
      <c r="V113" s="720"/>
      <c r="W113" s="409">
        <f t="shared" si="78"/>
        <v>0</v>
      </c>
      <c r="X113" s="409">
        <f t="shared" si="78"/>
        <v>0</v>
      </c>
      <c r="Y113" s="409">
        <f t="shared" si="78"/>
        <v>0</v>
      </c>
      <c r="Z113" s="409">
        <f t="shared" si="78"/>
        <v>0</v>
      </c>
      <c r="AA113" s="409">
        <f t="shared" si="78"/>
        <v>0</v>
      </c>
      <c r="AB113" s="409">
        <f t="shared" si="78"/>
        <v>0</v>
      </c>
      <c r="AC113" s="409">
        <f t="shared" si="78"/>
        <v>0</v>
      </c>
      <c r="AD113" s="409">
        <f t="shared" si="78"/>
        <v>0</v>
      </c>
      <c r="AE113" s="409">
        <f t="shared" si="78"/>
        <v>0</v>
      </c>
      <c r="AF113" s="409">
        <f t="shared" si="78"/>
        <v>0</v>
      </c>
      <c r="AG113" s="409">
        <f t="shared" si="78"/>
        <v>0</v>
      </c>
      <c r="AH113" s="409">
        <f t="shared" si="78"/>
        <v>0</v>
      </c>
      <c r="AI113" s="100">
        <f t="shared" si="67"/>
        <v>0</v>
      </c>
      <c r="AJ113" s="376"/>
    </row>
    <row r="114" spans="1:36" ht="12.75">
      <c r="A114" s="376"/>
      <c r="B114" s="22"/>
      <c r="C114" s="407" t="s">
        <v>563</v>
      </c>
      <c r="D114" s="406"/>
      <c r="E114" s="415">
        <f>+E116+E117</f>
        <v>0</v>
      </c>
      <c r="F114" s="415">
        <f>+F116+F117</f>
        <v>0</v>
      </c>
      <c r="G114" s="415">
        <f aca="true" t="shared" si="79" ref="G114:P114">+G116+G117</f>
        <v>0</v>
      </c>
      <c r="H114" s="415">
        <f t="shared" si="79"/>
        <v>0</v>
      </c>
      <c r="I114" s="415">
        <f t="shared" si="79"/>
        <v>0</v>
      </c>
      <c r="J114" s="415">
        <f t="shared" si="79"/>
        <v>0</v>
      </c>
      <c r="K114" s="415">
        <f t="shared" si="79"/>
        <v>0</v>
      </c>
      <c r="L114" s="415">
        <f t="shared" si="79"/>
        <v>0</v>
      </c>
      <c r="M114" s="415">
        <f t="shared" si="79"/>
        <v>0</v>
      </c>
      <c r="N114" s="415">
        <f t="shared" si="79"/>
        <v>0</v>
      </c>
      <c r="O114" s="415">
        <f t="shared" si="79"/>
        <v>0</v>
      </c>
      <c r="P114" s="415">
        <f t="shared" si="79"/>
        <v>0</v>
      </c>
      <c r="Q114" s="100">
        <f>SUM(E114:P114)</f>
        <v>0</v>
      </c>
      <c r="R114" s="389"/>
      <c r="S114" s="22"/>
      <c r="T114" s="407" t="s">
        <v>563</v>
      </c>
      <c r="U114" s="415"/>
      <c r="V114" s="720"/>
      <c r="W114" s="409">
        <f>+W116+W117</f>
        <v>0</v>
      </c>
      <c r="X114" s="409">
        <f aca="true" t="shared" si="80" ref="X114:AH114">+X116+X117</f>
        <v>0</v>
      </c>
      <c r="Y114" s="409">
        <f t="shared" si="80"/>
        <v>0</v>
      </c>
      <c r="Z114" s="409">
        <f t="shared" si="80"/>
        <v>0</v>
      </c>
      <c r="AA114" s="409">
        <f t="shared" si="80"/>
        <v>0</v>
      </c>
      <c r="AB114" s="409">
        <f t="shared" si="80"/>
        <v>0</v>
      </c>
      <c r="AC114" s="409">
        <f t="shared" si="80"/>
        <v>0</v>
      </c>
      <c r="AD114" s="409">
        <f t="shared" si="80"/>
        <v>0</v>
      </c>
      <c r="AE114" s="409">
        <f t="shared" si="80"/>
        <v>0</v>
      </c>
      <c r="AF114" s="409">
        <f t="shared" si="80"/>
        <v>0</v>
      </c>
      <c r="AG114" s="409">
        <f t="shared" si="80"/>
        <v>0</v>
      </c>
      <c r="AH114" s="409">
        <f t="shared" si="80"/>
        <v>0</v>
      </c>
      <c r="AI114" s="100">
        <f t="shared" si="67"/>
        <v>0</v>
      </c>
      <c r="AJ114" s="376"/>
    </row>
    <row r="115" spans="1:36" ht="12.75">
      <c r="A115" s="376"/>
      <c r="B115" s="22" t="s">
        <v>564</v>
      </c>
      <c r="C115" s="405" t="s">
        <v>375</v>
      </c>
      <c r="D115" s="406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/>
      <c r="Q115" s="394"/>
      <c r="R115" s="389"/>
      <c r="S115" s="22" t="s">
        <v>564</v>
      </c>
      <c r="T115" s="405" t="s">
        <v>375</v>
      </c>
      <c r="U115" s="409"/>
      <c r="V115" s="720"/>
      <c r="W115" s="409"/>
      <c r="X115" s="409"/>
      <c r="Y115" s="409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394">
        <f t="shared" si="67"/>
        <v>0</v>
      </c>
      <c r="AJ115" s="376"/>
    </row>
    <row r="116" spans="1:36" ht="12.75">
      <c r="A116" s="376"/>
      <c r="B116" s="22" t="s">
        <v>565</v>
      </c>
      <c r="C116" s="391" t="s">
        <v>506</v>
      </c>
      <c r="D116" s="406" t="s">
        <v>366</v>
      </c>
      <c r="E116" s="396"/>
      <c r="F116" s="396"/>
      <c r="G116" s="396"/>
      <c r="H116" s="396"/>
      <c r="I116" s="396"/>
      <c r="J116" s="396"/>
      <c r="K116" s="396"/>
      <c r="L116" s="396"/>
      <c r="M116" s="396"/>
      <c r="N116" s="396"/>
      <c r="O116" s="396"/>
      <c r="P116" s="396"/>
      <c r="Q116" s="100">
        <f>SUM(E116:P116)</f>
        <v>0</v>
      </c>
      <c r="R116" s="389"/>
      <c r="S116" s="22" t="s">
        <v>565</v>
      </c>
      <c r="T116" s="391" t="s">
        <v>506</v>
      </c>
      <c r="U116" s="396"/>
      <c r="V116" s="720"/>
      <c r="W116" s="409">
        <f aca="true" t="shared" si="81" ref="W116:AH116">+E116*$U116</f>
        <v>0</v>
      </c>
      <c r="X116" s="409">
        <f t="shared" si="81"/>
        <v>0</v>
      </c>
      <c r="Y116" s="409">
        <f t="shared" si="81"/>
        <v>0</v>
      </c>
      <c r="Z116" s="409">
        <f t="shared" si="81"/>
        <v>0</v>
      </c>
      <c r="AA116" s="409">
        <f t="shared" si="81"/>
        <v>0</v>
      </c>
      <c r="AB116" s="409">
        <f t="shared" si="81"/>
        <v>0</v>
      </c>
      <c r="AC116" s="409">
        <f t="shared" si="81"/>
        <v>0</v>
      </c>
      <c r="AD116" s="409">
        <f t="shared" si="81"/>
        <v>0</v>
      </c>
      <c r="AE116" s="409">
        <f t="shared" si="81"/>
        <v>0</v>
      </c>
      <c r="AF116" s="409">
        <f t="shared" si="81"/>
        <v>0</v>
      </c>
      <c r="AG116" s="409">
        <f t="shared" si="81"/>
        <v>0</v>
      </c>
      <c r="AH116" s="409">
        <f t="shared" si="81"/>
        <v>0</v>
      </c>
      <c r="AI116" s="100">
        <f t="shared" si="67"/>
        <v>0</v>
      </c>
      <c r="AJ116" s="376"/>
    </row>
    <row r="117" spans="1:36" ht="12.75">
      <c r="A117" s="376"/>
      <c r="B117" s="22" t="s">
        <v>566</v>
      </c>
      <c r="C117" s="423" t="s">
        <v>368</v>
      </c>
      <c r="D117" s="406" t="s">
        <v>70</v>
      </c>
      <c r="E117" s="415">
        <f>E118+E119</f>
        <v>0</v>
      </c>
      <c r="F117" s="415">
        <f>F118+F119</f>
        <v>0</v>
      </c>
      <c r="G117" s="415">
        <f aca="true" t="shared" si="82" ref="G117:P117">G118+G119</f>
        <v>0</v>
      </c>
      <c r="H117" s="415">
        <f t="shared" si="82"/>
        <v>0</v>
      </c>
      <c r="I117" s="415">
        <f t="shared" si="82"/>
        <v>0</v>
      </c>
      <c r="J117" s="415">
        <f t="shared" si="82"/>
        <v>0</v>
      </c>
      <c r="K117" s="415">
        <f t="shared" si="82"/>
        <v>0</v>
      </c>
      <c r="L117" s="415">
        <f t="shared" si="82"/>
        <v>0</v>
      </c>
      <c r="M117" s="415">
        <f t="shared" si="82"/>
        <v>0</v>
      </c>
      <c r="N117" s="415">
        <f t="shared" si="82"/>
        <v>0</v>
      </c>
      <c r="O117" s="415">
        <f t="shared" si="82"/>
        <v>0</v>
      </c>
      <c r="P117" s="415">
        <f t="shared" si="82"/>
        <v>0</v>
      </c>
      <c r="Q117" s="100">
        <f>SUM(E117:P117)</f>
        <v>0</v>
      </c>
      <c r="R117" s="389"/>
      <c r="S117" s="22" t="s">
        <v>566</v>
      </c>
      <c r="T117" s="423" t="s">
        <v>368</v>
      </c>
      <c r="U117" s="415"/>
      <c r="V117" s="720"/>
      <c r="W117" s="409">
        <f>W118+W119</f>
        <v>0</v>
      </c>
      <c r="X117" s="409">
        <f aca="true" t="shared" si="83" ref="X117:AH117">X118+X119</f>
        <v>0</v>
      </c>
      <c r="Y117" s="409">
        <f t="shared" si="83"/>
        <v>0</v>
      </c>
      <c r="Z117" s="409">
        <f t="shared" si="83"/>
        <v>0</v>
      </c>
      <c r="AA117" s="409">
        <f t="shared" si="83"/>
        <v>0</v>
      </c>
      <c r="AB117" s="409">
        <f t="shared" si="83"/>
        <v>0</v>
      </c>
      <c r="AC117" s="409">
        <f t="shared" si="83"/>
        <v>0</v>
      </c>
      <c r="AD117" s="409">
        <f t="shared" si="83"/>
        <v>0</v>
      </c>
      <c r="AE117" s="409">
        <f t="shared" si="83"/>
        <v>0</v>
      </c>
      <c r="AF117" s="409">
        <f t="shared" si="83"/>
        <v>0</v>
      </c>
      <c r="AG117" s="409">
        <f t="shared" si="83"/>
        <v>0</v>
      </c>
      <c r="AH117" s="409">
        <f t="shared" si="83"/>
        <v>0</v>
      </c>
      <c r="AI117" s="100">
        <f t="shared" si="67"/>
        <v>0</v>
      </c>
      <c r="AJ117" s="376"/>
    </row>
    <row r="118" spans="1:36" ht="12.75">
      <c r="A118" s="376"/>
      <c r="B118" s="22" t="s">
        <v>567</v>
      </c>
      <c r="C118" s="688" t="s">
        <v>548</v>
      </c>
      <c r="D118" s="406" t="s">
        <v>70</v>
      </c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100">
        <f>SUM(E118:P118)</f>
        <v>0</v>
      </c>
      <c r="R118" s="389"/>
      <c r="S118" s="22" t="s">
        <v>567</v>
      </c>
      <c r="T118" s="688" t="s">
        <v>548</v>
      </c>
      <c r="U118" s="396"/>
      <c r="V118" s="720"/>
      <c r="W118" s="409">
        <f aca="true" t="shared" si="84" ref="W118:AH119">+E118*$U118</f>
        <v>0</v>
      </c>
      <c r="X118" s="409">
        <f t="shared" si="84"/>
        <v>0</v>
      </c>
      <c r="Y118" s="409">
        <f t="shared" si="84"/>
        <v>0</v>
      </c>
      <c r="Z118" s="409">
        <f t="shared" si="84"/>
        <v>0</v>
      </c>
      <c r="AA118" s="409">
        <f t="shared" si="84"/>
        <v>0</v>
      </c>
      <c r="AB118" s="409">
        <f t="shared" si="84"/>
        <v>0</v>
      </c>
      <c r="AC118" s="409">
        <f t="shared" si="84"/>
        <v>0</v>
      </c>
      <c r="AD118" s="409">
        <f t="shared" si="84"/>
        <v>0</v>
      </c>
      <c r="AE118" s="409">
        <f t="shared" si="84"/>
        <v>0</v>
      </c>
      <c r="AF118" s="409">
        <f t="shared" si="84"/>
        <v>0</v>
      </c>
      <c r="AG118" s="409">
        <f t="shared" si="84"/>
        <v>0</v>
      </c>
      <c r="AH118" s="409">
        <f t="shared" si="84"/>
        <v>0</v>
      </c>
      <c r="AI118" s="100">
        <f t="shared" si="67"/>
        <v>0</v>
      </c>
      <c r="AJ118" s="376"/>
    </row>
    <row r="119" spans="1:36" ht="12.75">
      <c r="A119" s="376"/>
      <c r="B119" s="22" t="s">
        <v>568</v>
      </c>
      <c r="C119" s="688" t="s">
        <v>554</v>
      </c>
      <c r="D119" s="406" t="s">
        <v>70</v>
      </c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6"/>
      <c r="Q119" s="100">
        <f>SUM(E119:P119)</f>
        <v>0</v>
      </c>
      <c r="R119" s="389"/>
      <c r="S119" s="22" t="s">
        <v>568</v>
      </c>
      <c r="T119" s="688" t="s">
        <v>554</v>
      </c>
      <c r="U119" s="396"/>
      <c r="V119" s="720"/>
      <c r="W119" s="409">
        <f t="shared" si="84"/>
        <v>0</v>
      </c>
      <c r="X119" s="409">
        <f t="shared" si="84"/>
        <v>0</v>
      </c>
      <c r="Y119" s="409">
        <f t="shared" si="84"/>
        <v>0</v>
      </c>
      <c r="Z119" s="409">
        <f t="shared" si="84"/>
        <v>0</v>
      </c>
      <c r="AA119" s="409">
        <f t="shared" si="84"/>
        <v>0</v>
      </c>
      <c r="AB119" s="409">
        <f t="shared" si="84"/>
        <v>0</v>
      </c>
      <c r="AC119" s="409">
        <f t="shared" si="84"/>
        <v>0</v>
      </c>
      <c r="AD119" s="409">
        <f t="shared" si="84"/>
        <v>0</v>
      </c>
      <c r="AE119" s="409">
        <f t="shared" si="84"/>
        <v>0</v>
      </c>
      <c r="AF119" s="409">
        <f t="shared" si="84"/>
        <v>0</v>
      </c>
      <c r="AG119" s="409">
        <f t="shared" si="84"/>
        <v>0</v>
      </c>
      <c r="AH119" s="409">
        <f t="shared" si="84"/>
        <v>0</v>
      </c>
      <c r="AI119" s="100">
        <f t="shared" si="67"/>
        <v>0</v>
      </c>
      <c r="AJ119" s="376"/>
    </row>
    <row r="120" spans="1:36" ht="12.75">
      <c r="A120" s="376"/>
      <c r="B120" s="681"/>
      <c r="C120" s="689" t="s">
        <v>392</v>
      </c>
      <c r="D120" s="404"/>
      <c r="E120" s="104">
        <f>+E122+E123</f>
        <v>0</v>
      </c>
      <c r="F120" s="104">
        <f>+F122+F123</f>
        <v>0</v>
      </c>
      <c r="G120" s="104">
        <f aca="true" t="shared" si="85" ref="G120:P120">+G122+G123</f>
        <v>0</v>
      </c>
      <c r="H120" s="104">
        <f t="shared" si="85"/>
        <v>0</v>
      </c>
      <c r="I120" s="104">
        <f t="shared" si="85"/>
        <v>0</v>
      </c>
      <c r="J120" s="104">
        <f t="shared" si="85"/>
        <v>0</v>
      </c>
      <c r="K120" s="104">
        <f t="shared" si="85"/>
        <v>0</v>
      </c>
      <c r="L120" s="104">
        <f t="shared" si="85"/>
        <v>0</v>
      </c>
      <c r="M120" s="104">
        <f t="shared" si="85"/>
        <v>0</v>
      </c>
      <c r="N120" s="104">
        <f t="shared" si="85"/>
        <v>0</v>
      </c>
      <c r="O120" s="104">
        <f t="shared" si="85"/>
        <v>0</v>
      </c>
      <c r="P120" s="104">
        <f t="shared" si="85"/>
        <v>0</v>
      </c>
      <c r="Q120" s="99">
        <f>SUM(E120:P120)</f>
        <v>0</v>
      </c>
      <c r="R120" s="389"/>
      <c r="S120" s="681"/>
      <c r="T120" s="689" t="s">
        <v>392</v>
      </c>
      <c r="U120" s="104"/>
      <c r="V120" s="725"/>
      <c r="W120" s="677">
        <f>+W122+W123</f>
        <v>0</v>
      </c>
      <c r="X120" s="677">
        <f aca="true" t="shared" si="86" ref="X120:AH120">+X122+X123</f>
        <v>0</v>
      </c>
      <c r="Y120" s="677">
        <f t="shared" si="86"/>
        <v>0</v>
      </c>
      <c r="Z120" s="677">
        <f t="shared" si="86"/>
        <v>0</v>
      </c>
      <c r="AA120" s="677">
        <f t="shared" si="86"/>
        <v>0</v>
      </c>
      <c r="AB120" s="677">
        <f t="shared" si="86"/>
        <v>0</v>
      </c>
      <c r="AC120" s="677">
        <f t="shared" si="86"/>
        <v>0</v>
      </c>
      <c r="AD120" s="677">
        <f t="shared" si="86"/>
        <v>0</v>
      </c>
      <c r="AE120" s="677">
        <f t="shared" si="86"/>
        <v>0</v>
      </c>
      <c r="AF120" s="677">
        <f t="shared" si="86"/>
        <v>0</v>
      </c>
      <c r="AG120" s="677">
        <f t="shared" si="86"/>
        <v>0</v>
      </c>
      <c r="AH120" s="677">
        <f t="shared" si="86"/>
        <v>0</v>
      </c>
      <c r="AI120" s="99">
        <f t="shared" si="67"/>
        <v>0</v>
      </c>
      <c r="AJ120" s="376"/>
    </row>
    <row r="121" spans="1:36" ht="12.75">
      <c r="A121" s="376"/>
      <c r="B121" s="22" t="s">
        <v>569</v>
      </c>
      <c r="C121" s="405" t="s">
        <v>375</v>
      </c>
      <c r="D121" s="406"/>
      <c r="E121" s="409"/>
      <c r="F121" s="409"/>
      <c r="G121" s="409"/>
      <c r="H121" s="409"/>
      <c r="I121" s="409"/>
      <c r="J121" s="409"/>
      <c r="K121" s="409"/>
      <c r="L121" s="409"/>
      <c r="M121" s="409"/>
      <c r="N121" s="409"/>
      <c r="O121" s="409"/>
      <c r="P121" s="409"/>
      <c r="Q121" s="394"/>
      <c r="R121" s="389"/>
      <c r="S121" s="22" t="s">
        <v>569</v>
      </c>
      <c r="T121" s="405" t="s">
        <v>375</v>
      </c>
      <c r="U121" s="409"/>
      <c r="V121" s="720"/>
      <c r="W121" s="409"/>
      <c r="X121" s="409"/>
      <c r="Y121" s="409"/>
      <c r="Z121" s="409"/>
      <c r="AA121" s="409"/>
      <c r="AB121" s="409"/>
      <c r="AC121" s="409"/>
      <c r="AD121" s="409"/>
      <c r="AE121" s="409"/>
      <c r="AF121" s="409"/>
      <c r="AG121" s="409"/>
      <c r="AH121" s="409"/>
      <c r="AI121" s="394">
        <f t="shared" si="67"/>
        <v>0</v>
      </c>
      <c r="AJ121" s="376"/>
    </row>
    <row r="122" spans="1:36" ht="12.75">
      <c r="A122" s="376"/>
      <c r="B122" s="22" t="s">
        <v>570</v>
      </c>
      <c r="C122" s="391" t="s">
        <v>506</v>
      </c>
      <c r="D122" s="406" t="s">
        <v>366</v>
      </c>
      <c r="E122" s="396"/>
      <c r="F122" s="396"/>
      <c r="G122" s="396"/>
      <c r="H122" s="396"/>
      <c r="I122" s="396"/>
      <c r="J122" s="396"/>
      <c r="K122" s="396"/>
      <c r="L122" s="396"/>
      <c r="M122" s="396"/>
      <c r="N122" s="396"/>
      <c r="O122" s="396"/>
      <c r="P122" s="396"/>
      <c r="Q122" s="100">
        <f>SUM(E122:P122)</f>
        <v>0</v>
      </c>
      <c r="R122" s="389"/>
      <c r="S122" s="22" t="s">
        <v>570</v>
      </c>
      <c r="T122" s="391" t="s">
        <v>506</v>
      </c>
      <c r="U122" s="396"/>
      <c r="V122" s="720"/>
      <c r="W122" s="409">
        <f aca="true" t="shared" si="87" ref="W122:AH123">+E122*$U122</f>
        <v>0</v>
      </c>
      <c r="X122" s="409">
        <f t="shared" si="87"/>
        <v>0</v>
      </c>
      <c r="Y122" s="409">
        <f t="shared" si="87"/>
        <v>0</v>
      </c>
      <c r="Z122" s="409">
        <f t="shared" si="87"/>
        <v>0</v>
      </c>
      <c r="AA122" s="409">
        <f t="shared" si="87"/>
        <v>0</v>
      </c>
      <c r="AB122" s="409">
        <f t="shared" si="87"/>
        <v>0</v>
      </c>
      <c r="AC122" s="409">
        <f t="shared" si="87"/>
        <v>0</v>
      </c>
      <c r="AD122" s="409">
        <f t="shared" si="87"/>
        <v>0</v>
      </c>
      <c r="AE122" s="409">
        <f t="shared" si="87"/>
        <v>0</v>
      </c>
      <c r="AF122" s="409">
        <f t="shared" si="87"/>
        <v>0</v>
      </c>
      <c r="AG122" s="409">
        <f t="shared" si="87"/>
        <v>0</v>
      </c>
      <c r="AH122" s="409">
        <f t="shared" si="87"/>
        <v>0</v>
      </c>
      <c r="AI122" s="100">
        <f t="shared" si="67"/>
        <v>0</v>
      </c>
      <c r="AJ122" s="376"/>
    </row>
    <row r="123" spans="1:36" ht="12.75">
      <c r="A123" s="376"/>
      <c r="B123" s="22" t="s">
        <v>571</v>
      </c>
      <c r="C123" s="423" t="s">
        <v>368</v>
      </c>
      <c r="D123" s="406" t="s">
        <v>70</v>
      </c>
      <c r="E123" s="396"/>
      <c r="F123" s="396"/>
      <c r="G123" s="396"/>
      <c r="H123" s="396"/>
      <c r="I123" s="396"/>
      <c r="J123" s="396"/>
      <c r="K123" s="396"/>
      <c r="L123" s="396"/>
      <c r="M123" s="396"/>
      <c r="N123" s="396"/>
      <c r="O123" s="396"/>
      <c r="P123" s="396"/>
      <c r="Q123" s="100">
        <f>SUM(E123:P123)</f>
        <v>0</v>
      </c>
      <c r="R123" s="389"/>
      <c r="S123" s="22" t="s">
        <v>571</v>
      </c>
      <c r="T123" s="423" t="s">
        <v>368</v>
      </c>
      <c r="U123" s="396"/>
      <c r="V123" s="720"/>
      <c r="W123" s="409">
        <f t="shared" si="87"/>
        <v>0</v>
      </c>
      <c r="X123" s="409">
        <f t="shared" si="87"/>
        <v>0</v>
      </c>
      <c r="Y123" s="409">
        <f t="shared" si="87"/>
        <v>0</v>
      </c>
      <c r="Z123" s="409">
        <f t="shared" si="87"/>
        <v>0</v>
      </c>
      <c r="AA123" s="409">
        <f t="shared" si="87"/>
        <v>0</v>
      </c>
      <c r="AB123" s="409">
        <f t="shared" si="87"/>
        <v>0</v>
      </c>
      <c r="AC123" s="409">
        <f t="shared" si="87"/>
        <v>0</v>
      </c>
      <c r="AD123" s="409">
        <f t="shared" si="87"/>
        <v>0</v>
      </c>
      <c r="AE123" s="409">
        <f t="shared" si="87"/>
        <v>0</v>
      </c>
      <c r="AF123" s="409">
        <f t="shared" si="87"/>
        <v>0</v>
      </c>
      <c r="AG123" s="409">
        <f t="shared" si="87"/>
        <v>0</v>
      </c>
      <c r="AH123" s="409">
        <f t="shared" si="87"/>
        <v>0</v>
      </c>
      <c r="AI123" s="100">
        <f t="shared" si="67"/>
        <v>0</v>
      </c>
      <c r="AJ123" s="376"/>
    </row>
    <row r="124" spans="1:36" ht="12.75">
      <c r="A124" s="376"/>
      <c r="B124" s="672" t="s">
        <v>197</v>
      </c>
      <c r="C124" s="690" t="s">
        <v>572</v>
      </c>
      <c r="D124" s="411" t="s">
        <v>70</v>
      </c>
      <c r="E124" s="102">
        <f>E85+E73</f>
        <v>0</v>
      </c>
      <c r="F124" s="102">
        <f>F85+F73</f>
        <v>0</v>
      </c>
      <c r="G124" s="102">
        <f aca="true" t="shared" si="88" ref="G124:P124">G85+G73</f>
        <v>0</v>
      </c>
      <c r="H124" s="102">
        <f t="shared" si="88"/>
        <v>0</v>
      </c>
      <c r="I124" s="102">
        <f t="shared" si="88"/>
        <v>0</v>
      </c>
      <c r="J124" s="102">
        <f t="shared" si="88"/>
        <v>0</v>
      </c>
      <c r="K124" s="102">
        <f t="shared" si="88"/>
        <v>0</v>
      </c>
      <c r="L124" s="102">
        <f t="shared" si="88"/>
        <v>0</v>
      </c>
      <c r="M124" s="102">
        <f t="shared" si="88"/>
        <v>0</v>
      </c>
      <c r="N124" s="102">
        <f t="shared" si="88"/>
        <v>0</v>
      </c>
      <c r="O124" s="102">
        <f t="shared" si="88"/>
        <v>0</v>
      </c>
      <c r="P124" s="102">
        <f t="shared" si="88"/>
        <v>0</v>
      </c>
      <c r="Q124" s="103">
        <f>SUM(E124:P124)</f>
        <v>0</v>
      </c>
      <c r="R124" s="389"/>
      <c r="S124" s="672" t="s">
        <v>197</v>
      </c>
      <c r="T124" s="690" t="s">
        <v>572</v>
      </c>
      <c r="U124" s="102"/>
      <c r="V124" s="722"/>
      <c r="W124" s="430">
        <f>W85+W73</f>
        <v>0</v>
      </c>
      <c r="X124" s="430">
        <f aca="true" t="shared" si="89" ref="X124:AH124">X85+X73</f>
        <v>0</v>
      </c>
      <c r="Y124" s="430">
        <f t="shared" si="89"/>
        <v>0</v>
      </c>
      <c r="Z124" s="430">
        <f t="shared" si="89"/>
        <v>0</v>
      </c>
      <c r="AA124" s="430">
        <f t="shared" si="89"/>
        <v>0</v>
      </c>
      <c r="AB124" s="430">
        <f t="shared" si="89"/>
        <v>0</v>
      </c>
      <c r="AC124" s="430">
        <f t="shared" si="89"/>
        <v>0</v>
      </c>
      <c r="AD124" s="430">
        <f t="shared" si="89"/>
        <v>0</v>
      </c>
      <c r="AE124" s="430">
        <f t="shared" si="89"/>
        <v>0</v>
      </c>
      <c r="AF124" s="430">
        <f t="shared" si="89"/>
        <v>0</v>
      </c>
      <c r="AG124" s="430">
        <f t="shared" si="89"/>
        <v>0</v>
      </c>
      <c r="AH124" s="430">
        <f t="shared" si="89"/>
        <v>0</v>
      </c>
      <c r="AI124" s="103">
        <f t="shared" si="67"/>
        <v>0</v>
      </c>
      <c r="AJ124" s="376"/>
    </row>
    <row r="125" spans="1:36" ht="12.75">
      <c r="A125" s="376"/>
      <c r="B125" s="672" t="s">
        <v>198</v>
      </c>
      <c r="C125" s="387" t="s">
        <v>393</v>
      </c>
      <c r="D125" s="411" t="s">
        <v>70</v>
      </c>
      <c r="E125" s="430">
        <f>E128+E131</f>
        <v>0</v>
      </c>
      <c r="F125" s="430">
        <f>F128+F131</f>
        <v>0</v>
      </c>
      <c r="G125" s="430">
        <f aca="true" t="shared" si="90" ref="G125:P125">G128+G131</f>
        <v>0</v>
      </c>
      <c r="H125" s="430">
        <f t="shared" si="90"/>
        <v>0</v>
      </c>
      <c r="I125" s="430">
        <f t="shared" si="90"/>
        <v>0</v>
      </c>
      <c r="J125" s="430">
        <f t="shared" si="90"/>
        <v>0</v>
      </c>
      <c r="K125" s="430">
        <f t="shared" si="90"/>
        <v>0</v>
      </c>
      <c r="L125" s="430">
        <f t="shared" si="90"/>
        <v>0</v>
      </c>
      <c r="M125" s="430">
        <f t="shared" si="90"/>
        <v>0</v>
      </c>
      <c r="N125" s="430">
        <f t="shared" si="90"/>
        <v>0</v>
      </c>
      <c r="O125" s="430">
        <f t="shared" si="90"/>
        <v>0</v>
      </c>
      <c r="P125" s="430">
        <f t="shared" si="90"/>
        <v>0</v>
      </c>
      <c r="Q125" s="103">
        <f>SUM(E125:P125)</f>
        <v>0</v>
      </c>
      <c r="R125" s="389"/>
      <c r="S125" s="672" t="s">
        <v>198</v>
      </c>
      <c r="T125" s="387" t="s">
        <v>393</v>
      </c>
      <c r="U125" s="430"/>
      <c r="V125" s="722"/>
      <c r="W125" s="430">
        <f>W128+W131</f>
        <v>0</v>
      </c>
      <c r="X125" s="430">
        <f aca="true" t="shared" si="91" ref="X125:AH125">X128+X131</f>
        <v>0</v>
      </c>
      <c r="Y125" s="430">
        <f t="shared" si="91"/>
        <v>0</v>
      </c>
      <c r="Z125" s="430">
        <f t="shared" si="91"/>
        <v>0</v>
      </c>
      <c r="AA125" s="430">
        <f t="shared" si="91"/>
        <v>0</v>
      </c>
      <c r="AB125" s="430">
        <f t="shared" si="91"/>
        <v>0</v>
      </c>
      <c r="AC125" s="430">
        <f t="shared" si="91"/>
        <v>0</v>
      </c>
      <c r="AD125" s="430">
        <f t="shared" si="91"/>
        <v>0</v>
      </c>
      <c r="AE125" s="430">
        <f t="shared" si="91"/>
        <v>0</v>
      </c>
      <c r="AF125" s="430">
        <f t="shared" si="91"/>
        <v>0</v>
      </c>
      <c r="AG125" s="430">
        <f t="shared" si="91"/>
        <v>0</v>
      </c>
      <c r="AH125" s="430">
        <f t="shared" si="91"/>
        <v>0</v>
      </c>
      <c r="AI125" s="103">
        <f t="shared" si="67"/>
        <v>0</v>
      </c>
      <c r="AJ125" s="376"/>
    </row>
    <row r="126" spans="1:36" ht="12.75">
      <c r="A126" s="376"/>
      <c r="B126" s="49" t="s">
        <v>394</v>
      </c>
      <c r="C126" s="431" t="s">
        <v>395</v>
      </c>
      <c r="D126" s="413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32"/>
      <c r="Q126" s="433"/>
      <c r="R126" s="389"/>
      <c r="S126" s="49" t="s">
        <v>394</v>
      </c>
      <c r="T126" s="431" t="s">
        <v>395</v>
      </c>
      <c r="U126" s="432"/>
      <c r="V126" s="723"/>
      <c r="W126" s="432"/>
      <c r="X126" s="432"/>
      <c r="Y126" s="432"/>
      <c r="Z126" s="432"/>
      <c r="AA126" s="432"/>
      <c r="AB126" s="432"/>
      <c r="AC126" s="432"/>
      <c r="AD126" s="432"/>
      <c r="AE126" s="432"/>
      <c r="AF126" s="432"/>
      <c r="AG126" s="432"/>
      <c r="AH126" s="432"/>
      <c r="AI126" s="433">
        <f t="shared" si="67"/>
        <v>0</v>
      </c>
      <c r="AJ126" s="376"/>
    </row>
    <row r="127" spans="1:36" ht="12.75">
      <c r="A127" s="376"/>
      <c r="B127" s="22" t="s">
        <v>396</v>
      </c>
      <c r="C127" s="434" t="s">
        <v>397</v>
      </c>
      <c r="D127" s="406"/>
      <c r="E127" s="409"/>
      <c r="F127" s="409"/>
      <c r="G127" s="409"/>
      <c r="H127" s="409"/>
      <c r="I127" s="409"/>
      <c r="J127" s="409"/>
      <c r="K127" s="409"/>
      <c r="L127" s="409"/>
      <c r="M127" s="409"/>
      <c r="N127" s="409"/>
      <c r="O127" s="409"/>
      <c r="P127" s="409"/>
      <c r="Q127" s="100"/>
      <c r="R127" s="389"/>
      <c r="S127" s="22" t="s">
        <v>396</v>
      </c>
      <c r="T127" s="434" t="s">
        <v>397</v>
      </c>
      <c r="U127" s="409"/>
      <c r="V127" s="720"/>
      <c r="W127" s="409"/>
      <c r="X127" s="409"/>
      <c r="Y127" s="409"/>
      <c r="Z127" s="409"/>
      <c r="AA127" s="409"/>
      <c r="AB127" s="409"/>
      <c r="AC127" s="409"/>
      <c r="AD127" s="409"/>
      <c r="AE127" s="409"/>
      <c r="AF127" s="409"/>
      <c r="AG127" s="409"/>
      <c r="AH127" s="409"/>
      <c r="AI127" s="100">
        <f t="shared" si="67"/>
        <v>0</v>
      </c>
      <c r="AJ127" s="376"/>
    </row>
    <row r="128" spans="1:36" ht="12.75">
      <c r="A128" s="376"/>
      <c r="B128" s="22" t="s">
        <v>398</v>
      </c>
      <c r="C128" s="434" t="s">
        <v>368</v>
      </c>
      <c r="D128" s="406" t="s">
        <v>70</v>
      </c>
      <c r="E128" s="396"/>
      <c r="F128" s="396"/>
      <c r="G128" s="396"/>
      <c r="H128" s="396"/>
      <c r="I128" s="396"/>
      <c r="J128" s="396"/>
      <c r="K128" s="396"/>
      <c r="L128" s="396"/>
      <c r="M128" s="396"/>
      <c r="N128" s="396"/>
      <c r="O128" s="396"/>
      <c r="P128" s="396"/>
      <c r="Q128" s="100">
        <f>SUM(E128:P128)</f>
        <v>0</v>
      </c>
      <c r="R128" s="389"/>
      <c r="S128" s="22" t="s">
        <v>398</v>
      </c>
      <c r="T128" s="434" t="s">
        <v>368</v>
      </c>
      <c r="U128" s="396"/>
      <c r="V128" s="720"/>
      <c r="W128" s="409">
        <f aca="true" t="shared" si="92" ref="W128:AH128">+E128*$U128</f>
        <v>0</v>
      </c>
      <c r="X128" s="409">
        <f t="shared" si="92"/>
        <v>0</v>
      </c>
      <c r="Y128" s="409">
        <f t="shared" si="92"/>
        <v>0</v>
      </c>
      <c r="Z128" s="409">
        <f t="shared" si="92"/>
        <v>0</v>
      </c>
      <c r="AA128" s="409">
        <f t="shared" si="92"/>
        <v>0</v>
      </c>
      <c r="AB128" s="409">
        <f t="shared" si="92"/>
        <v>0</v>
      </c>
      <c r="AC128" s="409">
        <f t="shared" si="92"/>
        <v>0</v>
      </c>
      <c r="AD128" s="409">
        <f t="shared" si="92"/>
        <v>0</v>
      </c>
      <c r="AE128" s="409">
        <f t="shared" si="92"/>
        <v>0</v>
      </c>
      <c r="AF128" s="409">
        <f t="shared" si="92"/>
        <v>0</v>
      </c>
      <c r="AG128" s="409">
        <f t="shared" si="92"/>
        <v>0</v>
      </c>
      <c r="AH128" s="409">
        <f t="shared" si="92"/>
        <v>0</v>
      </c>
      <c r="AI128" s="100">
        <f t="shared" si="67"/>
        <v>0</v>
      </c>
      <c r="AJ128" s="376"/>
    </row>
    <row r="129" spans="1:36" ht="12.75">
      <c r="A129" s="376"/>
      <c r="B129" s="22" t="s">
        <v>399</v>
      </c>
      <c r="C129" s="435" t="s">
        <v>400</v>
      </c>
      <c r="D129" s="406"/>
      <c r="E129" s="409"/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436"/>
      <c r="R129" s="389"/>
      <c r="S129" s="22" t="s">
        <v>399</v>
      </c>
      <c r="T129" s="435" t="s">
        <v>400</v>
      </c>
      <c r="U129" s="409"/>
      <c r="V129" s="720"/>
      <c r="W129" s="409"/>
      <c r="X129" s="409"/>
      <c r="Y129" s="409"/>
      <c r="Z129" s="409"/>
      <c r="AA129" s="409"/>
      <c r="AB129" s="409"/>
      <c r="AC129" s="409"/>
      <c r="AD129" s="409"/>
      <c r="AE129" s="409"/>
      <c r="AF129" s="409"/>
      <c r="AG129" s="409"/>
      <c r="AH129" s="409"/>
      <c r="AI129" s="436">
        <f t="shared" si="67"/>
        <v>0</v>
      </c>
      <c r="AJ129" s="376"/>
    </row>
    <row r="130" spans="1:36" ht="12.75">
      <c r="A130" s="376"/>
      <c r="B130" s="22" t="s">
        <v>401</v>
      </c>
      <c r="C130" s="434" t="s">
        <v>402</v>
      </c>
      <c r="D130" s="406"/>
      <c r="E130" s="409"/>
      <c r="F130" s="409"/>
      <c r="G130" s="409"/>
      <c r="H130" s="409"/>
      <c r="I130" s="409"/>
      <c r="J130" s="409"/>
      <c r="K130" s="409"/>
      <c r="L130" s="409"/>
      <c r="M130" s="409"/>
      <c r="N130" s="409"/>
      <c r="O130" s="409"/>
      <c r="P130" s="409"/>
      <c r="Q130" s="100"/>
      <c r="R130" s="389"/>
      <c r="S130" s="22" t="s">
        <v>401</v>
      </c>
      <c r="T130" s="434" t="s">
        <v>402</v>
      </c>
      <c r="U130" s="409"/>
      <c r="V130" s="720"/>
      <c r="W130" s="409"/>
      <c r="X130" s="409"/>
      <c r="Y130" s="409"/>
      <c r="Z130" s="409"/>
      <c r="AA130" s="409"/>
      <c r="AB130" s="409"/>
      <c r="AC130" s="409"/>
      <c r="AD130" s="409"/>
      <c r="AE130" s="409"/>
      <c r="AF130" s="409"/>
      <c r="AG130" s="409"/>
      <c r="AH130" s="409"/>
      <c r="AI130" s="100">
        <f t="shared" si="67"/>
        <v>0</v>
      </c>
      <c r="AJ130" s="376"/>
    </row>
    <row r="131" spans="1:36" ht="12.75">
      <c r="A131" s="376"/>
      <c r="B131" s="691" t="s">
        <v>403</v>
      </c>
      <c r="C131" s="692" t="s">
        <v>368</v>
      </c>
      <c r="D131" s="425" t="s">
        <v>70</v>
      </c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  <c r="O131" s="402"/>
      <c r="P131" s="402"/>
      <c r="Q131" s="426">
        <f>SUM(E131:P131)</f>
        <v>0</v>
      </c>
      <c r="R131" s="389"/>
      <c r="S131" s="691" t="s">
        <v>403</v>
      </c>
      <c r="T131" s="692" t="s">
        <v>368</v>
      </c>
      <c r="U131" s="402"/>
      <c r="V131" s="726"/>
      <c r="W131" s="699">
        <f aca="true" t="shared" si="93" ref="W131:AH131">+E131*$U131</f>
        <v>0</v>
      </c>
      <c r="X131" s="699">
        <f t="shared" si="93"/>
        <v>0</v>
      </c>
      <c r="Y131" s="699">
        <f t="shared" si="93"/>
        <v>0</v>
      </c>
      <c r="Z131" s="699">
        <f t="shared" si="93"/>
        <v>0</v>
      </c>
      <c r="AA131" s="699">
        <f t="shared" si="93"/>
        <v>0</v>
      </c>
      <c r="AB131" s="699">
        <f t="shared" si="93"/>
        <v>0</v>
      </c>
      <c r="AC131" s="699">
        <f t="shared" si="93"/>
        <v>0</v>
      </c>
      <c r="AD131" s="699">
        <f t="shared" si="93"/>
        <v>0</v>
      </c>
      <c r="AE131" s="699">
        <f t="shared" si="93"/>
        <v>0</v>
      </c>
      <c r="AF131" s="699">
        <f t="shared" si="93"/>
        <v>0</v>
      </c>
      <c r="AG131" s="699">
        <f t="shared" si="93"/>
        <v>0</v>
      </c>
      <c r="AH131" s="699">
        <f t="shared" si="93"/>
        <v>0</v>
      </c>
      <c r="AI131" s="426">
        <f t="shared" si="67"/>
        <v>0</v>
      </c>
      <c r="AJ131" s="376"/>
    </row>
    <row r="132" spans="1:36" ht="12.75">
      <c r="A132" s="376"/>
      <c r="B132" s="672" t="s">
        <v>259</v>
      </c>
      <c r="C132" s="690" t="s">
        <v>573</v>
      </c>
      <c r="D132" s="411" t="s">
        <v>70</v>
      </c>
      <c r="E132" s="102">
        <f>E124+E125</f>
        <v>0</v>
      </c>
      <c r="F132" s="102">
        <f>F124+F125</f>
        <v>0</v>
      </c>
      <c r="G132" s="102">
        <f aca="true" t="shared" si="94" ref="G132:P132">G124+G125</f>
        <v>0</v>
      </c>
      <c r="H132" s="102">
        <f t="shared" si="94"/>
        <v>0</v>
      </c>
      <c r="I132" s="102">
        <f t="shared" si="94"/>
        <v>0</v>
      </c>
      <c r="J132" s="102">
        <f t="shared" si="94"/>
        <v>0</v>
      </c>
      <c r="K132" s="102">
        <f t="shared" si="94"/>
        <v>0</v>
      </c>
      <c r="L132" s="102">
        <f t="shared" si="94"/>
        <v>0</v>
      </c>
      <c r="M132" s="102">
        <f t="shared" si="94"/>
        <v>0</v>
      </c>
      <c r="N132" s="102">
        <f t="shared" si="94"/>
        <v>0</v>
      </c>
      <c r="O132" s="102">
        <f t="shared" si="94"/>
        <v>0</v>
      </c>
      <c r="P132" s="102">
        <f t="shared" si="94"/>
        <v>0</v>
      </c>
      <c r="Q132" s="103">
        <f>SUM(E132:P132)</f>
        <v>0</v>
      </c>
      <c r="R132" s="389"/>
      <c r="S132" s="672" t="s">
        <v>259</v>
      </c>
      <c r="T132" s="690" t="s">
        <v>573</v>
      </c>
      <c r="U132" s="102"/>
      <c r="V132" s="722"/>
      <c r="W132" s="430">
        <f>W124+W125</f>
        <v>0</v>
      </c>
      <c r="X132" s="430">
        <f aca="true" t="shared" si="95" ref="X132:AH132">X124+X125</f>
        <v>0</v>
      </c>
      <c r="Y132" s="430">
        <f t="shared" si="95"/>
        <v>0</v>
      </c>
      <c r="Z132" s="430">
        <f t="shared" si="95"/>
        <v>0</v>
      </c>
      <c r="AA132" s="430">
        <f t="shared" si="95"/>
        <v>0</v>
      </c>
      <c r="AB132" s="430">
        <f t="shared" si="95"/>
        <v>0</v>
      </c>
      <c r="AC132" s="430">
        <f t="shared" si="95"/>
        <v>0</v>
      </c>
      <c r="AD132" s="430">
        <f t="shared" si="95"/>
        <v>0</v>
      </c>
      <c r="AE132" s="430">
        <f t="shared" si="95"/>
        <v>0</v>
      </c>
      <c r="AF132" s="430">
        <f t="shared" si="95"/>
        <v>0</v>
      </c>
      <c r="AG132" s="430">
        <f t="shared" si="95"/>
        <v>0</v>
      </c>
      <c r="AH132" s="430">
        <f t="shared" si="95"/>
        <v>0</v>
      </c>
      <c r="AI132" s="103">
        <f>SUM(W132:AH132)</f>
        <v>0</v>
      </c>
      <c r="AJ132" s="376"/>
    </row>
    <row r="133" spans="1:36" ht="13.5" thickBot="1">
      <c r="A133" s="376"/>
      <c r="B133" s="693" t="s">
        <v>574</v>
      </c>
      <c r="C133" s="439" t="s">
        <v>351</v>
      </c>
      <c r="D133" s="694" t="s">
        <v>70</v>
      </c>
      <c r="E133" s="695">
        <f>E72+E132</f>
        <v>0</v>
      </c>
      <c r="F133" s="695">
        <f>F72+F132</f>
        <v>0</v>
      </c>
      <c r="G133" s="695">
        <f aca="true" t="shared" si="96" ref="G133:P133">G72+G132</f>
        <v>0</v>
      </c>
      <c r="H133" s="695">
        <f t="shared" si="96"/>
        <v>0</v>
      </c>
      <c r="I133" s="695">
        <f t="shared" si="96"/>
        <v>0</v>
      </c>
      <c r="J133" s="695">
        <f t="shared" si="96"/>
        <v>0</v>
      </c>
      <c r="K133" s="695">
        <f t="shared" si="96"/>
        <v>0</v>
      </c>
      <c r="L133" s="695">
        <f t="shared" si="96"/>
        <v>0</v>
      </c>
      <c r="M133" s="695">
        <f t="shared" si="96"/>
        <v>0</v>
      </c>
      <c r="N133" s="695">
        <f t="shared" si="96"/>
        <v>0</v>
      </c>
      <c r="O133" s="695">
        <f t="shared" si="96"/>
        <v>0</v>
      </c>
      <c r="P133" s="695">
        <f t="shared" si="96"/>
        <v>0</v>
      </c>
      <c r="Q133" s="696">
        <f>SUM(E133:P133)</f>
        <v>0</v>
      </c>
      <c r="R133" s="389"/>
      <c r="S133" s="693" t="s">
        <v>574</v>
      </c>
      <c r="T133" s="439" t="s">
        <v>351</v>
      </c>
      <c r="U133" s="695"/>
      <c r="V133" s="695"/>
      <c r="W133" s="701">
        <f>W72+W132</f>
        <v>0</v>
      </c>
      <c r="X133" s="701">
        <f aca="true" t="shared" si="97" ref="X133:AH133">X72+X132</f>
        <v>0</v>
      </c>
      <c r="Y133" s="701">
        <f t="shared" si="97"/>
        <v>0</v>
      </c>
      <c r="Z133" s="701">
        <f t="shared" si="97"/>
        <v>0</v>
      </c>
      <c r="AA133" s="701">
        <f t="shared" si="97"/>
        <v>0</v>
      </c>
      <c r="AB133" s="701">
        <f t="shared" si="97"/>
        <v>0</v>
      </c>
      <c r="AC133" s="701">
        <f t="shared" si="97"/>
        <v>0</v>
      </c>
      <c r="AD133" s="701">
        <f t="shared" si="97"/>
        <v>0</v>
      </c>
      <c r="AE133" s="701">
        <f t="shared" si="97"/>
        <v>0</v>
      </c>
      <c r="AF133" s="701">
        <f t="shared" si="97"/>
        <v>0</v>
      </c>
      <c r="AG133" s="701">
        <f t="shared" si="97"/>
        <v>0</v>
      </c>
      <c r="AH133" s="701">
        <f t="shared" si="97"/>
        <v>0</v>
      </c>
      <c r="AI133" s="696">
        <f>SUM(W133:AH133)</f>
        <v>0</v>
      </c>
      <c r="AJ133" s="376"/>
    </row>
    <row r="134" spans="1:36" ht="13.5" thickTop="1">
      <c r="A134" s="376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 s="389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 s="437"/>
    </row>
    <row r="135" spans="1:36" ht="12.75">
      <c r="A135" s="376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 s="389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 s="438"/>
    </row>
    <row r="136" spans="1:36" ht="12.75">
      <c r="A136" s="376"/>
      <c r="B136" s="441"/>
      <c r="C136" s="442"/>
      <c r="D136" s="442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4"/>
      <c r="Q136" s="443"/>
      <c r="R136" s="389"/>
      <c r="S136" s="445"/>
      <c r="T136" s="381"/>
      <c r="W136" s="444"/>
      <c r="X136" s="444"/>
      <c r="Y136" s="444"/>
      <c r="Z136" s="444"/>
      <c r="AA136" s="444"/>
      <c r="AB136" s="444"/>
      <c r="AC136" s="444"/>
      <c r="AD136" s="444"/>
      <c r="AE136" s="444"/>
      <c r="AF136" s="444"/>
      <c r="AJ136" s="440"/>
    </row>
    <row r="138" spans="3:9" ht="12.75">
      <c r="C138" s="886" t="str">
        <f>+"ОСТВАРЕНЕ ЦЕНЕ ДИСТРИБУЦИЈЕ ЗА ГАРАНТОВАНО СНАБДЕВАЊЕ У "&amp;$E$13&amp;". ГОДИНИ"</f>
        <v>ОСТВАРЕНЕ ЦЕНЕ ДИСТРИБУЦИЈЕ ЗА ГАРАНТОВАНО СНАБДЕВАЊЕ У 2017. ГОДИНИ</v>
      </c>
      <c r="D138" s="886"/>
      <c r="E138" s="886"/>
      <c r="F138" s="886"/>
      <c r="G138" s="886"/>
      <c r="H138" s="886"/>
      <c r="I138" s="886"/>
    </row>
    <row r="139" spans="3:9" ht="13.5" thickBot="1">
      <c r="C139" s="644"/>
      <c r="D139" s="644"/>
      <c r="E139" s="644"/>
      <c r="F139" s="644"/>
      <c r="G139" s="644"/>
      <c r="H139" s="644"/>
      <c r="I139"/>
    </row>
    <row r="140" spans="3:9" ht="13.5" thickTop="1">
      <c r="C140" s="645"/>
      <c r="D140" s="646" t="s">
        <v>363</v>
      </c>
      <c r="E140" s="647" t="s">
        <v>499</v>
      </c>
      <c r="F140" s="647" t="s">
        <v>500</v>
      </c>
      <c r="G140" s="647" t="s">
        <v>501</v>
      </c>
      <c r="H140" s="648" t="s">
        <v>502</v>
      </c>
      <c r="I140" s="649">
        <f>+$E$13</f>
        <v>2017</v>
      </c>
    </row>
    <row r="141" spans="3:9" ht="12.75">
      <c r="C141" s="650" t="str">
        <f>+C38</f>
        <v>ВИСОКИ НАПОН - (110kV)</v>
      </c>
      <c r="D141" s="651" t="s">
        <v>343</v>
      </c>
      <c r="E141" s="652">
        <f>IF(SUM(E38:G38)=0,,SUM(W38:Y38)/SUM(E38:G38))</f>
        <v>0</v>
      </c>
      <c r="F141" s="652">
        <f>IF(SUM(H38:J38)=0,,SUM(Z38:AB38)/SUM(H38:J38))</f>
        <v>0</v>
      </c>
      <c r="G141" s="652">
        <f>IF(SUM(K38:M38)=0,,SUM(AC38:AE38)/SUM(K38:M38))</f>
        <v>0</v>
      </c>
      <c r="H141" s="653">
        <f>IF(SUM(N38:P38)=0,,SUM(AF38:AH38)/SUM(N38:P38))</f>
        <v>0</v>
      </c>
      <c r="I141" s="654">
        <f>IF(Q38=0,,AI38/Q38)</f>
        <v>0</v>
      </c>
    </row>
    <row r="142" spans="3:9" ht="12.75">
      <c r="C142" s="655" t="str">
        <f>+C49</f>
        <v>СРЕДЊИ НАПОН (35 kV + 10(20) kV) </v>
      </c>
      <c r="D142" s="656" t="s">
        <v>343</v>
      </c>
      <c r="E142" s="657">
        <f>IF(SUM(E49:G49)=0,,SUM(W49:Y49)/SUM(E49:G49))</f>
        <v>0</v>
      </c>
      <c r="F142" s="657">
        <f>IF(SUM(H49:J49)=0,,SUM(Z49:AB49)/SUM(H49:J49))</f>
        <v>0</v>
      </c>
      <c r="G142" s="657">
        <f>IF(SUM(K49:M49)=0,,SUM(AC49:AE49)/SUM(K49:M49))</f>
        <v>0</v>
      </c>
      <c r="H142" s="658">
        <f>IF(SUM(N49:P49)=0,,SUM(AF49:AH49)/SUM(N49:P49))</f>
        <v>0</v>
      </c>
      <c r="I142" s="659">
        <f>IF(Q49=0,,AI49/Q49)</f>
        <v>0</v>
      </c>
    </row>
    <row r="143" spans="3:9" ht="12.75">
      <c r="C143" s="655" t="str">
        <f>+C50</f>
        <v>Средњи напон  -  (35 kV)</v>
      </c>
      <c r="D143" s="392" t="s">
        <v>343</v>
      </c>
      <c r="E143" s="657">
        <f>IF(SUM(E50:G50)=0,,SUM(W50:Y50)/SUM(E50:G50))</f>
        <v>0</v>
      </c>
      <c r="F143" s="657">
        <f>IF(SUM(H50:J50)=0,,SUM(Z50:AB50)/SUM(H50:J50))</f>
        <v>0</v>
      </c>
      <c r="G143" s="657">
        <f>IF(SUM(K50:M50)=0,,SUM(AC50:AE50)/SUM(K50:M50))</f>
        <v>0</v>
      </c>
      <c r="H143" s="658">
        <f>IF(SUM(N50:P50)=0,,SUM(AF50:AH50)/SUM(N50:P50))</f>
        <v>0</v>
      </c>
      <c r="I143" s="659">
        <f>IF(Q50=0,,AI50/Q50)</f>
        <v>0</v>
      </c>
    </row>
    <row r="144" spans="3:9" ht="12.75">
      <c r="C144" s="655" t="str">
        <f>+C61</f>
        <v>Средњи напон  -  (10/20 kV)</v>
      </c>
      <c r="D144" s="392" t="s">
        <v>343</v>
      </c>
      <c r="E144" s="657">
        <f>IF(SUM(E61:G61)=0,,SUM(W61:Y61)/SUM(E61:G61))</f>
        <v>0</v>
      </c>
      <c r="F144" s="657">
        <f>IF(SUM(H61:J61)=0,,SUM(Z61:AB61)/SUM(H61:J61))</f>
        <v>0</v>
      </c>
      <c r="G144" s="657">
        <f>IF(SUM(K61:M61)=0,,SUM(AC61:AE61)/SUM(K61:M61))</f>
        <v>0</v>
      </c>
      <c r="H144" s="658">
        <f>IF(SUM(N61:P61)=0,,SUM(AF61:AH61)/SUM(N61:P61))</f>
        <v>0</v>
      </c>
      <c r="I144" s="659">
        <f>IF(Q61=0,,AI61/Q61)</f>
        <v>0</v>
      </c>
    </row>
    <row r="145" spans="3:9" ht="12.75">
      <c r="C145" s="655" t="str">
        <f>+C73</f>
        <v>НИСКИ НАПОН  (0,4 kV I степен)</v>
      </c>
      <c r="D145" s="392" t="s">
        <v>343</v>
      </c>
      <c r="E145" s="657">
        <f>IF(SUM(E73:G73)=0,,SUM(W73:Y73)/SUM(E73:G73))</f>
        <v>0</v>
      </c>
      <c r="F145" s="657">
        <f>IF(SUM(H73:J73)=0,,SUM(Z73:AB73)/SUM(H73:J73))</f>
        <v>0</v>
      </c>
      <c r="G145" s="657">
        <f>IF(SUM(K73:M73)=0,,SUM(AC73:AE73)/SUM(K73:M73))</f>
        <v>0</v>
      </c>
      <c r="H145" s="658">
        <f>IF(SUM(N73:P73)=0,,SUM(AF73:AH73)/SUM(N73:P73))</f>
        <v>0</v>
      </c>
      <c r="I145" s="659">
        <f>IF(Q73=0,,AI73/Q73)</f>
        <v>0</v>
      </c>
    </row>
    <row r="146" spans="3:9" ht="12.75">
      <c r="C146" s="655" t="str">
        <f>+C85</f>
        <v>ШИРОКА ПОТРОШЊА </v>
      </c>
      <c r="D146" s="392" t="s">
        <v>343</v>
      </c>
      <c r="E146" s="657">
        <f>IF(SUM(E85:G85)=0,,SUM(W85:Y85)/SUM(E85:G85))</f>
        <v>0</v>
      </c>
      <c r="F146" s="657">
        <f>IF(SUM(H85:J85)=0,,SUM(Z85:AB85)/SUM(H85:J85))</f>
        <v>0</v>
      </c>
      <c r="G146" s="657">
        <f>IF(SUM(K85:M85)=0,,SUM(AC85:AE85)/SUM(K85:M85))</f>
        <v>0</v>
      </c>
      <c r="H146" s="658">
        <f>IF(SUM(N85:P85)=0,,SUM(AF85:AH85)/SUM(N85:P85))</f>
        <v>0</v>
      </c>
      <c r="I146" s="659">
        <f>IF(Q85=0,,AI85/Q85)</f>
        <v>0</v>
      </c>
    </row>
    <row r="147" spans="3:9" ht="12.75">
      <c r="C147" s="655" t="str">
        <f>+C86</f>
        <v>ШП - Комерцијала и остали (0,4 kV II степен)</v>
      </c>
      <c r="D147" s="392" t="s">
        <v>343</v>
      </c>
      <c r="E147" s="657">
        <f>IF(SUM(E86:G86)=0,,SUM(W86:Y86)/SUM(E86:G86))</f>
        <v>0</v>
      </c>
      <c r="F147" s="657">
        <f>IF(SUM(H86:J86)=0,,SUM(Z86:AB86)/SUM(H86:J86))</f>
        <v>0</v>
      </c>
      <c r="G147" s="657">
        <f>IF(SUM(K86:M86)=0,,SUM(AC86:AE86)/SUM(K86:M86))</f>
        <v>0</v>
      </c>
      <c r="H147" s="658">
        <f>IF(SUM(N86:P86)=0,,SUM(AF86:AH86)/SUM(N86:P86))</f>
        <v>0</v>
      </c>
      <c r="I147" s="659">
        <f>IF(Q86=0,,AI86/Q86)</f>
        <v>0</v>
      </c>
    </row>
    <row r="148" spans="3:9" ht="12.75">
      <c r="C148" s="660" t="str">
        <f>+C103</f>
        <v>ШП - домаћинство</v>
      </c>
      <c r="D148" s="399" t="s">
        <v>343</v>
      </c>
      <c r="E148" s="661">
        <f>IF(SUM(E103:G103)=0,,SUM(W103:Y103)/SUM(E103:G103))</f>
        <v>0</v>
      </c>
      <c r="F148" s="661">
        <f>IF(SUM(H103:J103)=0,,SUM(Z103:AB103)/SUM(H103:J103))</f>
        <v>0</v>
      </c>
      <c r="G148" s="661">
        <f>IF(SUM(K103:M103)=0,,SUM(AC103:AE103)/SUM(K103:M103))</f>
        <v>0</v>
      </c>
      <c r="H148" s="662">
        <f>IF(SUM(N103:P103)=0,,SUM(AF103:AH103)/SUM(N103:P103))</f>
        <v>0</v>
      </c>
      <c r="I148" s="663">
        <f>IF(Q103=0,,AI103/Q103)</f>
        <v>0</v>
      </c>
    </row>
    <row r="149" spans="3:9" ht="12.75">
      <c r="C149" s="660" t="str">
        <f>+C125</f>
        <v>ЈАВНО ОСВЕТЉЕЊЕ</v>
      </c>
      <c r="D149" s="399" t="s">
        <v>343</v>
      </c>
      <c r="E149" s="661">
        <f>IF(SUM(E125:G125)=0,,SUM(W125:Y125)/SUM(E125:G125))</f>
        <v>0</v>
      </c>
      <c r="F149" s="661">
        <f>IF(SUM(H125:J125)=0,,SUM(Z125:AB125)/SUM(H125:J125))</f>
        <v>0</v>
      </c>
      <c r="G149" s="661">
        <f>IF(SUM(K125:M125)=0,,SUM(AC125:AE125)/SUM(K125:M125))</f>
        <v>0</v>
      </c>
      <c r="H149" s="662">
        <f>IF(SUM(N125:P125)=0,,SUM(AF125:AH125)/SUM(N125:P125))</f>
        <v>0</v>
      </c>
      <c r="I149" s="663">
        <f>IF(Q125=0,,AI125/Q125)</f>
        <v>0</v>
      </c>
    </row>
    <row r="150" spans="3:9" ht="13.5" thickBot="1">
      <c r="C150" s="664" t="str">
        <f>+C133</f>
        <v>УКУПНО</v>
      </c>
      <c r="D150" s="665" t="s">
        <v>343</v>
      </c>
      <c r="E150" s="666">
        <f>IF(SUM(E133:G133)=0,,SUM(W133:Y133)/SUM(E133:G133))</f>
        <v>0</v>
      </c>
      <c r="F150" s="666">
        <f>IF(SUM(H133:J133)=0,,SUM(Z133:AB133)/SUM(H133:J133))</f>
        <v>0</v>
      </c>
      <c r="G150" s="666">
        <f>IF(SUM(K133:M133)=0,,SUM(AC133:AE133)/SUM(K133:M133))</f>
        <v>0</v>
      </c>
      <c r="H150" s="667">
        <f>IF(SUM(N133:P133)=0,,SUM(AF133:AF133)/SUM(N133:P133))</f>
        <v>0</v>
      </c>
      <c r="I150" s="668">
        <f>IF(Q133=0,,#REF!/Q133)</f>
        <v>0</v>
      </c>
    </row>
    <row r="151" ht="13.5" thickTop="1"/>
    <row r="153" spans="2:35" ht="12.75">
      <c r="B153" s="905" t="str">
        <f>+"ОСТВАРЕЊЕ ЕЕ БИЛАНСА У "&amp;$E$13&amp;". ГОДИНИ ЗА КОМЕРЦИЈАЛНО СНАБДЕВАЊЕ"</f>
        <v>ОСТВАРЕЊЕ ЕЕ БИЛАНСА У 2017. ГОДИНИ ЗА КОМЕРЦИЈАЛНО СНАБДЕВАЊЕ</v>
      </c>
      <c r="C153" s="905"/>
      <c r="D153" s="905"/>
      <c r="E153" s="905"/>
      <c r="F153" s="905"/>
      <c r="G153" s="905"/>
      <c r="H153" s="905"/>
      <c r="I153" s="905"/>
      <c r="J153" s="905"/>
      <c r="K153" s="905"/>
      <c r="L153" s="905"/>
      <c r="M153" s="905"/>
      <c r="N153" s="905"/>
      <c r="O153" s="905"/>
      <c r="P153" s="905"/>
      <c r="Q153" s="905"/>
      <c r="R153" s="368"/>
      <c r="S153" s="905" t="str">
        <f>+"ОСТВАРЕН ПРИХОД У "&amp;$E$13&amp;". ГОДИНИ ОД КОМЕРЦИЈАЛНОГ СНАБДЕВАЊА"</f>
        <v>ОСТВАРЕН ПРИХОД У 2017. ГОДИНИ ОД КОМЕРЦИЈАЛНОГ СНАБДЕВАЊА</v>
      </c>
      <c r="T153" s="905"/>
      <c r="U153" s="905"/>
      <c r="V153" s="905"/>
      <c r="W153" s="905"/>
      <c r="X153" s="905"/>
      <c r="Y153" s="905"/>
      <c r="Z153" s="905"/>
      <c r="AA153" s="905"/>
      <c r="AB153" s="905"/>
      <c r="AC153" s="905"/>
      <c r="AD153" s="905"/>
      <c r="AE153" s="905"/>
      <c r="AF153" s="905"/>
      <c r="AG153" s="905"/>
      <c r="AH153" s="905"/>
      <c r="AI153" s="905"/>
    </row>
    <row r="154" spans="2:35" ht="13.5">
      <c r="B154" s="372"/>
      <c r="C154" s="373"/>
      <c r="D154" s="373"/>
      <c r="E154" s="374"/>
      <c r="F154" s="374"/>
      <c r="G154" s="374"/>
      <c r="H154" s="374"/>
      <c r="I154" s="375"/>
      <c r="J154" s="375"/>
      <c r="K154" s="375"/>
      <c r="L154" s="375"/>
      <c r="M154" s="375"/>
      <c r="N154" s="375"/>
      <c r="O154" s="375"/>
      <c r="P154" s="375"/>
      <c r="Q154" s="375"/>
      <c r="R154" s="376"/>
      <c r="S154" s="369"/>
      <c r="T154" s="377"/>
      <c r="U154" s="371"/>
      <c r="V154" s="371"/>
      <c r="W154" s="371"/>
      <c r="X154" s="371"/>
      <c r="Y154" s="378"/>
      <c r="Z154" s="371"/>
      <c r="AA154" s="371"/>
      <c r="AB154" s="371"/>
      <c r="AC154" s="371"/>
      <c r="AD154" s="371"/>
      <c r="AE154" s="371"/>
      <c r="AF154" s="371"/>
      <c r="AG154" s="371"/>
      <c r="AH154" s="370"/>
      <c r="AI154" s="370"/>
    </row>
    <row r="155" spans="2:35" ht="14.25" thickBot="1">
      <c r="B155" s="379"/>
      <c r="C155" s="375"/>
      <c r="D155" s="375"/>
      <c r="E155" s="375"/>
      <c r="F155" s="375"/>
      <c r="G155" s="375"/>
      <c r="H155" s="375"/>
      <c r="I155" s="380"/>
      <c r="J155" s="375"/>
      <c r="K155" s="375"/>
      <c r="L155" s="375"/>
      <c r="M155" s="375"/>
      <c r="N155" s="380"/>
      <c r="O155" s="375"/>
      <c r="P155" s="375"/>
      <c r="Q155" s="375"/>
      <c r="S155" s="369"/>
      <c r="T155" s="377"/>
      <c r="U155" s="371"/>
      <c r="V155" s="371"/>
      <c r="W155" s="371"/>
      <c r="X155" s="371"/>
      <c r="Y155" s="378"/>
      <c r="Z155" s="371"/>
      <c r="AA155" s="371"/>
      <c r="AB155" s="371"/>
      <c r="AC155" s="371"/>
      <c r="AD155" s="371"/>
      <c r="AE155" s="371"/>
      <c r="AF155" s="371"/>
      <c r="AG155" s="371"/>
      <c r="AH155" s="370"/>
      <c r="AI155" s="370"/>
    </row>
    <row r="156" spans="2:35" ht="13.5" thickTop="1">
      <c r="B156" s="871" t="s">
        <v>202</v>
      </c>
      <c r="C156" s="889" t="s">
        <v>362</v>
      </c>
      <c r="D156" s="873" t="s">
        <v>363</v>
      </c>
      <c r="E156" s="897" t="s">
        <v>364</v>
      </c>
      <c r="F156" s="897"/>
      <c r="G156" s="897"/>
      <c r="H156" s="897"/>
      <c r="I156" s="897"/>
      <c r="J156" s="897"/>
      <c r="K156" s="897"/>
      <c r="L156" s="897"/>
      <c r="M156" s="897"/>
      <c r="N156" s="897"/>
      <c r="O156" s="897"/>
      <c r="P156" s="897"/>
      <c r="Q156" s="898"/>
      <c r="R156" s="381"/>
      <c r="S156" s="899" t="s">
        <v>202</v>
      </c>
      <c r="T156" s="901" t="s">
        <v>362</v>
      </c>
      <c r="U156" s="875" t="s">
        <v>437</v>
      </c>
      <c r="V156" s="876"/>
      <c r="W156" s="909" t="s">
        <v>365</v>
      </c>
      <c r="X156" s="910"/>
      <c r="Y156" s="910"/>
      <c r="Z156" s="910"/>
      <c r="AA156" s="910"/>
      <c r="AB156" s="910"/>
      <c r="AC156" s="910"/>
      <c r="AD156" s="910"/>
      <c r="AE156" s="910"/>
      <c r="AF156" s="910"/>
      <c r="AG156" s="910"/>
      <c r="AH156" s="910"/>
      <c r="AI156" s="911"/>
    </row>
    <row r="157" spans="2:35" ht="12.75">
      <c r="B157" s="872"/>
      <c r="C157" s="890"/>
      <c r="D157" s="874"/>
      <c r="E157" s="382" t="s">
        <v>205</v>
      </c>
      <c r="F157" s="382" t="s">
        <v>206</v>
      </c>
      <c r="G157" s="382" t="s">
        <v>207</v>
      </c>
      <c r="H157" s="382" t="s">
        <v>332</v>
      </c>
      <c r="I157" s="382" t="s">
        <v>333</v>
      </c>
      <c r="J157" s="382" t="s">
        <v>334</v>
      </c>
      <c r="K157" s="382" t="s">
        <v>335</v>
      </c>
      <c r="L157" s="382" t="s">
        <v>336</v>
      </c>
      <c r="M157" s="382" t="s">
        <v>337</v>
      </c>
      <c r="N157" s="382" t="s">
        <v>338</v>
      </c>
      <c r="O157" s="382" t="s">
        <v>346</v>
      </c>
      <c r="P157" s="382" t="s">
        <v>347</v>
      </c>
      <c r="Q157" s="383" t="s">
        <v>348</v>
      </c>
      <c r="R157" s="384"/>
      <c r="S157" s="900"/>
      <c r="T157" s="902"/>
      <c r="U157" s="877"/>
      <c r="V157" s="878"/>
      <c r="W157" s="385" t="s">
        <v>205</v>
      </c>
      <c r="X157" s="385" t="s">
        <v>206</v>
      </c>
      <c r="Y157" s="704" t="s">
        <v>207</v>
      </c>
      <c r="Z157" s="385" t="s">
        <v>332</v>
      </c>
      <c r="AA157" s="385" t="s">
        <v>333</v>
      </c>
      <c r="AB157" s="385" t="s">
        <v>334</v>
      </c>
      <c r="AC157" s="385" t="s">
        <v>335</v>
      </c>
      <c r="AD157" s="385" t="s">
        <v>336</v>
      </c>
      <c r="AE157" s="385" t="s">
        <v>337</v>
      </c>
      <c r="AF157" s="385" t="s">
        <v>338</v>
      </c>
      <c r="AG157" s="385" t="s">
        <v>346</v>
      </c>
      <c r="AH157" s="385" t="s">
        <v>347</v>
      </c>
      <c r="AI157" s="386" t="s">
        <v>348</v>
      </c>
    </row>
    <row r="158" spans="2:35" ht="12.75">
      <c r="B158" s="45"/>
      <c r="C158" s="387" t="s">
        <v>503</v>
      </c>
      <c r="D158" s="411"/>
      <c r="E158" s="670"/>
      <c r="F158" s="670"/>
      <c r="G158" s="670"/>
      <c r="H158" s="670"/>
      <c r="I158" s="670"/>
      <c r="J158" s="670"/>
      <c r="K158" s="670"/>
      <c r="L158" s="670"/>
      <c r="M158" s="670"/>
      <c r="N158" s="670"/>
      <c r="O158" s="670"/>
      <c r="P158" s="670"/>
      <c r="Q158" s="671"/>
      <c r="R158" s="389"/>
      <c r="S158" s="45"/>
      <c r="T158" s="387" t="s">
        <v>503</v>
      </c>
      <c r="U158" s="706">
        <v>42430</v>
      </c>
      <c r="V158" s="729"/>
      <c r="W158" s="702"/>
      <c r="X158" s="702"/>
      <c r="Y158" s="702"/>
      <c r="Z158" s="702"/>
      <c r="AA158" s="702"/>
      <c r="AB158" s="702"/>
      <c r="AC158" s="702"/>
      <c r="AD158" s="702"/>
      <c r="AE158" s="702"/>
      <c r="AF158" s="702"/>
      <c r="AG158" s="702"/>
      <c r="AH158" s="702"/>
      <c r="AI158" s="671"/>
    </row>
    <row r="159" spans="2:35" ht="12.75">
      <c r="B159" s="672" t="s">
        <v>192</v>
      </c>
      <c r="C159" s="387" t="s">
        <v>504</v>
      </c>
      <c r="D159" s="411"/>
      <c r="E159" s="673">
        <f>E162+E163+E164+E167</f>
        <v>0</v>
      </c>
      <c r="F159" s="673">
        <f aca="true" t="shared" si="98" ref="F159:P159">F162+F163+F164+F167</f>
        <v>0</v>
      </c>
      <c r="G159" s="673">
        <f t="shared" si="98"/>
        <v>0</v>
      </c>
      <c r="H159" s="673">
        <f t="shared" si="98"/>
        <v>0</v>
      </c>
      <c r="I159" s="673">
        <f t="shared" si="98"/>
        <v>0</v>
      </c>
      <c r="J159" s="673">
        <f t="shared" si="98"/>
        <v>0</v>
      </c>
      <c r="K159" s="673">
        <f t="shared" si="98"/>
        <v>0</v>
      </c>
      <c r="L159" s="673">
        <f t="shared" si="98"/>
        <v>0</v>
      </c>
      <c r="M159" s="673">
        <f t="shared" si="98"/>
        <v>0</v>
      </c>
      <c r="N159" s="673">
        <f t="shared" si="98"/>
        <v>0</v>
      </c>
      <c r="O159" s="673">
        <f t="shared" si="98"/>
        <v>0</v>
      </c>
      <c r="P159" s="673">
        <f t="shared" si="98"/>
        <v>0</v>
      </c>
      <c r="Q159" s="103">
        <f>SUM(E159:P159)</f>
        <v>0</v>
      </c>
      <c r="R159" s="389"/>
      <c r="S159" s="672" t="s">
        <v>192</v>
      </c>
      <c r="T159" s="387" t="s">
        <v>504</v>
      </c>
      <c r="U159" s="705"/>
      <c r="V159" s="705"/>
      <c r="W159" s="703">
        <f>W162+W163+W164+W167</f>
        <v>0</v>
      </c>
      <c r="X159" s="703">
        <f aca="true" t="shared" si="99" ref="X159:AH159">X162+X163+X164+X167</f>
        <v>0</v>
      </c>
      <c r="Y159" s="703">
        <f t="shared" si="99"/>
        <v>0</v>
      </c>
      <c r="Z159" s="703">
        <f t="shared" si="99"/>
        <v>0</v>
      </c>
      <c r="AA159" s="703">
        <f t="shared" si="99"/>
        <v>0</v>
      </c>
      <c r="AB159" s="703">
        <f t="shared" si="99"/>
        <v>0</v>
      </c>
      <c r="AC159" s="703">
        <f t="shared" si="99"/>
        <v>0</v>
      </c>
      <c r="AD159" s="703">
        <f t="shared" si="99"/>
        <v>0</v>
      </c>
      <c r="AE159" s="703">
        <f t="shared" si="99"/>
        <v>0</v>
      </c>
      <c r="AF159" s="703">
        <f t="shared" si="99"/>
        <v>0</v>
      </c>
      <c r="AG159" s="703">
        <f t="shared" si="99"/>
        <v>0</v>
      </c>
      <c r="AH159" s="703">
        <f t="shared" si="99"/>
        <v>0</v>
      </c>
      <c r="AI159" s="103">
        <f aca="true" t="shared" si="100" ref="AI159:AI222">SUM(W159:AH159)</f>
        <v>0</v>
      </c>
    </row>
    <row r="160" spans="2:35" ht="12.75">
      <c r="B160" s="49" t="s">
        <v>230</v>
      </c>
      <c r="C160" s="412" t="s">
        <v>375</v>
      </c>
      <c r="D160" s="413"/>
      <c r="E160" s="674"/>
      <c r="F160" s="674"/>
      <c r="G160" s="674"/>
      <c r="H160" s="674"/>
      <c r="I160" s="674"/>
      <c r="J160" s="674"/>
      <c r="K160" s="674"/>
      <c r="L160" s="674"/>
      <c r="M160" s="674"/>
      <c r="N160" s="674"/>
      <c r="O160" s="674"/>
      <c r="P160" s="674"/>
      <c r="Q160" s="414"/>
      <c r="R160" s="389"/>
      <c r="S160" s="49" t="s">
        <v>230</v>
      </c>
      <c r="T160" s="412" t="s">
        <v>375</v>
      </c>
      <c r="U160" s="674"/>
      <c r="V160" s="728"/>
      <c r="W160" s="674"/>
      <c r="X160" s="674"/>
      <c r="Y160" s="674"/>
      <c r="Z160" s="674"/>
      <c r="AA160" s="674"/>
      <c r="AB160" s="674"/>
      <c r="AC160" s="674"/>
      <c r="AD160" s="674"/>
      <c r="AE160" s="674"/>
      <c r="AF160" s="674"/>
      <c r="AG160" s="674"/>
      <c r="AH160" s="674"/>
      <c r="AI160" s="414">
        <f t="shared" si="100"/>
        <v>0</v>
      </c>
    </row>
    <row r="161" spans="2:35" ht="12.75">
      <c r="B161" s="675" t="s">
        <v>376</v>
      </c>
      <c r="C161" s="676" t="s">
        <v>505</v>
      </c>
      <c r="D161" s="489" t="s">
        <v>366</v>
      </c>
      <c r="E161" s="677"/>
      <c r="F161" s="677"/>
      <c r="G161" s="677"/>
      <c r="H161" s="677"/>
      <c r="I161" s="677"/>
      <c r="J161" s="677"/>
      <c r="K161" s="677"/>
      <c r="L161" s="677"/>
      <c r="M161" s="677"/>
      <c r="N161" s="677"/>
      <c r="O161" s="677"/>
      <c r="P161" s="677"/>
      <c r="Q161" s="491"/>
      <c r="R161" s="389"/>
      <c r="S161" s="675" t="s">
        <v>376</v>
      </c>
      <c r="T161" s="676" t="s">
        <v>505</v>
      </c>
      <c r="U161" s="677"/>
      <c r="V161" s="725"/>
      <c r="W161" s="677"/>
      <c r="X161" s="677"/>
      <c r="Y161" s="677"/>
      <c r="Z161" s="677"/>
      <c r="AA161" s="677"/>
      <c r="AB161" s="677"/>
      <c r="AC161" s="677"/>
      <c r="AD161" s="677"/>
      <c r="AE161" s="677"/>
      <c r="AF161" s="677"/>
      <c r="AG161" s="677"/>
      <c r="AH161" s="677"/>
      <c r="AI161" s="491">
        <f t="shared" si="100"/>
        <v>0</v>
      </c>
    </row>
    <row r="162" spans="2:35" ht="12.75">
      <c r="B162" s="678" t="s">
        <v>377</v>
      </c>
      <c r="C162" s="391" t="s">
        <v>506</v>
      </c>
      <c r="D162" s="392" t="s">
        <v>366</v>
      </c>
      <c r="E162" s="396"/>
      <c r="F162" s="396"/>
      <c r="G162" s="396"/>
      <c r="H162" s="396"/>
      <c r="I162" s="396"/>
      <c r="J162" s="396"/>
      <c r="K162" s="396"/>
      <c r="L162" s="396"/>
      <c r="M162" s="396"/>
      <c r="N162" s="396"/>
      <c r="O162" s="396"/>
      <c r="P162" s="396"/>
      <c r="Q162" s="394">
        <f>SUM(E162:P162)</f>
        <v>0</v>
      </c>
      <c r="R162" s="389"/>
      <c r="S162" s="678" t="s">
        <v>377</v>
      </c>
      <c r="T162" s="391" t="s">
        <v>506</v>
      </c>
      <c r="U162" s="396"/>
      <c r="V162" s="720"/>
      <c r="W162" s="409">
        <f aca="true" t="shared" si="101" ref="W162:AH163">+E162*$U162</f>
        <v>0</v>
      </c>
      <c r="X162" s="409">
        <f t="shared" si="101"/>
        <v>0</v>
      </c>
      <c r="Y162" s="409">
        <f t="shared" si="101"/>
        <v>0</v>
      </c>
      <c r="Z162" s="409">
        <f t="shared" si="101"/>
        <v>0</v>
      </c>
      <c r="AA162" s="409">
        <f t="shared" si="101"/>
        <v>0</v>
      </c>
      <c r="AB162" s="409">
        <f t="shared" si="101"/>
        <v>0</v>
      </c>
      <c r="AC162" s="409">
        <f t="shared" si="101"/>
        <v>0</v>
      </c>
      <c r="AD162" s="409">
        <f t="shared" si="101"/>
        <v>0</v>
      </c>
      <c r="AE162" s="409">
        <f t="shared" si="101"/>
        <v>0</v>
      </c>
      <c r="AF162" s="409">
        <f t="shared" si="101"/>
        <v>0</v>
      </c>
      <c r="AG162" s="409">
        <f t="shared" si="101"/>
        <v>0</v>
      </c>
      <c r="AH162" s="409">
        <f t="shared" si="101"/>
        <v>0</v>
      </c>
      <c r="AI162" s="394">
        <f t="shared" si="100"/>
        <v>0</v>
      </c>
    </row>
    <row r="163" spans="2:35" ht="12.75">
      <c r="B163" s="678" t="s">
        <v>507</v>
      </c>
      <c r="C163" s="391" t="s">
        <v>367</v>
      </c>
      <c r="D163" s="392" t="s">
        <v>366</v>
      </c>
      <c r="E163" s="396"/>
      <c r="F163" s="396"/>
      <c r="G163" s="396"/>
      <c r="H163" s="396"/>
      <c r="I163" s="396"/>
      <c r="J163" s="396"/>
      <c r="K163" s="396"/>
      <c r="L163" s="396"/>
      <c r="M163" s="396"/>
      <c r="N163" s="396"/>
      <c r="O163" s="396"/>
      <c r="P163" s="396"/>
      <c r="Q163" s="394">
        <f>SUM(E163:P163)</f>
        <v>0</v>
      </c>
      <c r="R163" s="389"/>
      <c r="S163" s="678" t="s">
        <v>507</v>
      </c>
      <c r="T163" s="391" t="s">
        <v>367</v>
      </c>
      <c r="U163" s="396"/>
      <c r="V163" s="720"/>
      <c r="W163" s="409">
        <f t="shared" si="101"/>
        <v>0</v>
      </c>
      <c r="X163" s="409">
        <f t="shared" si="101"/>
        <v>0</v>
      </c>
      <c r="Y163" s="409">
        <f t="shared" si="101"/>
        <v>0</v>
      </c>
      <c r="Z163" s="409">
        <f t="shared" si="101"/>
        <v>0</v>
      </c>
      <c r="AA163" s="409">
        <f t="shared" si="101"/>
        <v>0</v>
      </c>
      <c r="AB163" s="409">
        <f t="shared" si="101"/>
        <v>0</v>
      </c>
      <c r="AC163" s="409">
        <f t="shared" si="101"/>
        <v>0</v>
      </c>
      <c r="AD163" s="409">
        <f t="shared" si="101"/>
        <v>0</v>
      </c>
      <c r="AE163" s="409">
        <f t="shared" si="101"/>
        <v>0</v>
      </c>
      <c r="AF163" s="409">
        <f t="shared" si="101"/>
        <v>0</v>
      </c>
      <c r="AG163" s="409">
        <f t="shared" si="101"/>
        <v>0</v>
      </c>
      <c r="AH163" s="409">
        <f t="shared" si="101"/>
        <v>0</v>
      </c>
      <c r="AI163" s="394">
        <f t="shared" si="100"/>
        <v>0</v>
      </c>
    </row>
    <row r="164" spans="2:35" ht="12.75">
      <c r="B164" s="678" t="s">
        <v>232</v>
      </c>
      <c r="C164" s="405" t="s">
        <v>368</v>
      </c>
      <c r="D164" s="406" t="s">
        <v>70</v>
      </c>
      <c r="E164" s="415">
        <f aca="true" t="shared" si="102" ref="E164:P164">E165+E166</f>
        <v>0</v>
      </c>
      <c r="F164" s="415">
        <f t="shared" si="102"/>
        <v>0</v>
      </c>
      <c r="G164" s="415">
        <f t="shared" si="102"/>
        <v>0</v>
      </c>
      <c r="H164" s="415">
        <f t="shared" si="102"/>
        <v>0</v>
      </c>
      <c r="I164" s="415">
        <f t="shared" si="102"/>
        <v>0</v>
      </c>
      <c r="J164" s="415">
        <f t="shared" si="102"/>
        <v>0</v>
      </c>
      <c r="K164" s="415">
        <f t="shared" si="102"/>
        <v>0</v>
      </c>
      <c r="L164" s="415">
        <f t="shared" si="102"/>
        <v>0</v>
      </c>
      <c r="M164" s="415">
        <f t="shared" si="102"/>
        <v>0</v>
      </c>
      <c r="N164" s="415">
        <f t="shared" si="102"/>
        <v>0</v>
      </c>
      <c r="O164" s="415">
        <f t="shared" si="102"/>
        <v>0</v>
      </c>
      <c r="P164" s="415">
        <f t="shared" si="102"/>
        <v>0</v>
      </c>
      <c r="Q164" s="100">
        <f aca="true" t="shared" si="103" ref="Q164:Q171">SUM(E164:P164)</f>
        <v>0</v>
      </c>
      <c r="R164" s="389"/>
      <c r="S164" s="678" t="s">
        <v>232</v>
      </c>
      <c r="T164" s="405" t="s">
        <v>368</v>
      </c>
      <c r="U164" s="415"/>
      <c r="V164" s="720"/>
      <c r="W164" s="409">
        <f>W165+W166</f>
        <v>0</v>
      </c>
      <c r="X164" s="409">
        <f aca="true" t="shared" si="104" ref="X164:AH164">X165+X166</f>
        <v>0</v>
      </c>
      <c r="Y164" s="409">
        <f t="shared" si="104"/>
        <v>0</v>
      </c>
      <c r="Z164" s="409">
        <f t="shared" si="104"/>
        <v>0</v>
      </c>
      <c r="AA164" s="409">
        <f t="shared" si="104"/>
        <v>0</v>
      </c>
      <c r="AB164" s="409">
        <f t="shared" si="104"/>
        <v>0</v>
      </c>
      <c r="AC164" s="409">
        <f t="shared" si="104"/>
        <v>0</v>
      </c>
      <c r="AD164" s="409">
        <f t="shared" si="104"/>
        <v>0</v>
      </c>
      <c r="AE164" s="409">
        <f t="shared" si="104"/>
        <v>0</v>
      </c>
      <c r="AF164" s="409">
        <f t="shared" si="104"/>
        <v>0</v>
      </c>
      <c r="AG164" s="409">
        <f t="shared" si="104"/>
        <v>0</v>
      </c>
      <c r="AH164" s="409">
        <f t="shared" si="104"/>
        <v>0</v>
      </c>
      <c r="AI164" s="100">
        <f t="shared" si="100"/>
        <v>0</v>
      </c>
    </row>
    <row r="165" spans="2:35" ht="12.75">
      <c r="B165" s="678" t="s">
        <v>34</v>
      </c>
      <c r="C165" s="407" t="s">
        <v>369</v>
      </c>
      <c r="D165" s="406" t="s">
        <v>70</v>
      </c>
      <c r="E165" s="396"/>
      <c r="F165" s="396"/>
      <c r="G165" s="396"/>
      <c r="H165" s="396"/>
      <c r="I165" s="396"/>
      <c r="J165" s="396"/>
      <c r="K165" s="396"/>
      <c r="L165" s="396"/>
      <c r="M165" s="396"/>
      <c r="N165" s="396"/>
      <c r="O165" s="396"/>
      <c r="P165" s="396"/>
      <c r="Q165" s="100">
        <f t="shared" si="103"/>
        <v>0</v>
      </c>
      <c r="R165" s="389"/>
      <c r="S165" s="678" t="s">
        <v>34</v>
      </c>
      <c r="T165" s="407" t="s">
        <v>369</v>
      </c>
      <c r="U165" s="396"/>
      <c r="V165" s="720"/>
      <c r="W165" s="409">
        <f aca="true" t="shared" si="105" ref="W165:AH166">+E165*$U165</f>
        <v>0</v>
      </c>
      <c r="X165" s="409">
        <f t="shared" si="105"/>
        <v>0</v>
      </c>
      <c r="Y165" s="409">
        <f t="shared" si="105"/>
        <v>0</v>
      </c>
      <c r="Z165" s="409">
        <f t="shared" si="105"/>
        <v>0</v>
      </c>
      <c r="AA165" s="409">
        <f t="shared" si="105"/>
        <v>0</v>
      </c>
      <c r="AB165" s="409">
        <f t="shared" si="105"/>
        <v>0</v>
      </c>
      <c r="AC165" s="409">
        <f t="shared" si="105"/>
        <v>0</v>
      </c>
      <c r="AD165" s="409">
        <f t="shared" si="105"/>
        <v>0</v>
      </c>
      <c r="AE165" s="409">
        <f t="shared" si="105"/>
        <v>0</v>
      </c>
      <c r="AF165" s="409">
        <f t="shared" si="105"/>
        <v>0</v>
      </c>
      <c r="AG165" s="409">
        <f t="shared" si="105"/>
        <v>0</v>
      </c>
      <c r="AH165" s="409">
        <f t="shared" si="105"/>
        <v>0</v>
      </c>
      <c r="AI165" s="100">
        <f t="shared" si="100"/>
        <v>0</v>
      </c>
    </row>
    <row r="166" spans="2:35" ht="12.75">
      <c r="B166" s="678" t="s">
        <v>35</v>
      </c>
      <c r="C166" s="407" t="s">
        <v>370</v>
      </c>
      <c r="D166" s="406" t="s">
        <v>70</v>
      </c>
      <c r="E166" s="396"/>
      <c r="F166" s="396"/>
      <c r="G166" s="396"/>
      <c r="H166" s="396"/>
      <c r="I166" s="396"/>
      <c r="J166" s="396"/>
      <c r="K166" s="396"/>
      <c r="L166" s="396"/>
      <c r="M166" s="396"/>
      <c r="N166" s="396"/>
      <c r="O166" s="396"/>
      <c r="P166" s="396"/>
      <c r="Q166" s="100">
        <f t="shared" si="103"/>
        <v>0</v>
      </c>
      <c r="R166" s="389"/>
      <c r="S166" s="678" t="s">
        <v>35</v>
      </c>
      <c r="T166" s="407" t="s">
        <v>370</v>
      </c>
      <c r="U166" s="396"/>
      <c r="V166" s="720"/>
      <c r="W166" s="409">
        <f t="shared" si="105"/>
        <v>0</v>
      </c>
      <c r="X166" s="409">
        <f t="shared" si="105"/>
        <v>0</v>
      </c>
      <c r="Y166" s="409">
        <f t="shared" si="105"/>
        <v>0</v>
      </c>
      <c r="Z166" s="409">
        <f t="shared" si="105"/>
        <v>0</v>
      </c>
      <c r="AA166" s="409">
        <f t="shared" si="105"/>
        <v>0</v>
      </c>
      <c r="AB166" s="409">
        <f t="shared" si="105"/>
        <v>0</v>
      </c>
      <c r="AC166" s="409">
        <f t="shared" si="105"/>
        <v>0</v>
      </c>
      <c r="AD166" s="409">
        <f t="shared" si="105"/>
        <v>0</v>
      </c>
      <c r="AE166" s="409">
        <f t="shared" si="105"/>
        <v>0</v>
      </c>
      <c r="AF166" s="409">
        <f t="shared" si="105"/>
        <v>0</v>
      </c>
      <c r="AG166" s="409">
        <f t="shared" si="105"/>
        <v>0</v>
      </c>
      <c r="AH166" s="409">
        <f t="shared" si="105"/>
        <v>0</v>
      </c>
      <c r="AI166" s="100">
        <f t="shared" si="100"/>
        <v>0</v>
      </c>
    </row>
    <row r="167" spans="2:35" ht="12.75">
      <c r="B167" s="679" t="s">
        <v>472</v>
      </c>
      <c r="C167" s="416" t="s">
        <v>371</v>
      </c>
      <c r="D167" s="417" t="s">
        <v>372</v>
      </c>
      <c r="E167" s="418">
        <f aca="true" t="shared" si="106" ref="E167:P167">+E168+E169</f>
        <v>0</v>
      </c>
      <c r="F167" s="418">
        <f t="shared" si="106"/>
        <v>0</v>
      </c>
      <c r="G167" s="418">
        <f t="shared" si="106"/>
        <v>0</v>
      </c>
      <c r="H167" s="418">
        <f t="shared" si="106"/>
        <v>0</v>
      </c>
      <c r="I167" s="418">
        <f t="shared" si="106"/>
        <v>0</v>
      </c>
      <c r="J167" s="418">
        <f t="shared" si="106"/>
        <v>0</v>
      </c>
      <c r="K167" s="418">
        <f t="shared" si="106"/>
        <v>0</v>
      </c>
      <c r="L167" s="418">
        <f t="shared" si="106"/>
        <v>0</v>
      </c>
      <c r="M167" s="418">
        <f t="shared" si="106"/>
        <v>0</v>
      </c>
      <c r="N167" s="418">
        <f t="shared" si="106"/>
        <v>0</v>
      </c>
      <c r="O167" s="418">
        <f t="shared" si="106"/>
        <v>0</v>
      </c>
      <c r="P167" s="418">
        <f t="shared" si="106"/>
        <v>0</v>
      </c>
      <c r="Q167" s="100">
        <f t="shared" si="103"/>
        <v>0</v>
      </c>
      <c r="R167" s="389"/>
      <c r="S167" s="679" t="s">
        <v>472</v>
      </c>
      <c r="T167" s="416" t="s">
        <v>371</v>
      </c>
      <c r="U167" s="418"/>
      <c r="V167" s="721"/>
      <c r="W167" s="418">
        <f>+W168+W169</f>
        <v>0</v>
      </c>
      <c r="X167" s="418">
        <f aca="true" t="shared" si="107" ref="X167:AH167">+X168+X169</f>
        <v>0</v>
      </c>
      <c r="Y167" s="418">
        <f t="shared" si="107"/>
        <v>0</v>
      </c>
      <c r="Z167" s="418">
        <f t="shared" si="107"/>
        <v>0</v>
      </c>
      <c r="AA167" s="418">
        <f t="shared" si="107"/>
        <v>0</v>
      </c>
      <c r="AB167" s="418">
        <f t="shared" si="107"/>
        <v>0</v>
      </c>
      <c r="AC167" s="418">
        <f t="shared" si="107"/>
        <v>0</v>
      </c>
      <c r="AD167" s="418">
        <f t="shared" si="107"/>
        <v>0</v>
      </c>
      <c r="AE167" s="418">
        <f t="shared" si="107"/>
        <v>0</v>
      </c>
      <c r="AF167" s="418">
        <f t="shared" si="107"/>
        <v>0</v>
      </c>
      <c r="AG167" s="418">
        <f t="shared" si="107"/>
        <v>0</v>
      </c>
      <c r="AH167" s="418">
        <f t="shared" si="107"/>
        <v>0</v>
      </c>
      <c r="AI167" s="100">
        <f t="shared" si="100"/>
        <v>0</v>
      </c>
    </row>
    <row r="168" spans="2:35" ht="12.75">
      <c r="B168" s="679" t="s">
        <v>508</v>
      </c>
      <c r="C168" s="416" t="s">
        <v>509</v>
      </c>
      <c r="D168" s="417" t="s">
        <v>372</v>
      </c>
      <c r="E168" s="410"/>
      <c r="F168" s="410"/>
      <c r="G168" s="410"/>
      <c r="H168" s="410"/>
      <c r="I168" s="410"/>
      <c r="J168" s="410"/>
      <c r="K168" s="410"/>
      <c r="L168" s="410"/>
      <c r="M168" s="410"/>
      <c r="N168" s="410"/>
      <c r="O168" s="410"/>
      <c r="P168" s="410"/>
      <c r="Q168" s="100">
        <f t="shared" si="103"/>
        <v>0</v>
      </c>
      <c r="R168" s="389"/>
      <c r="S168" s="679" t="s">
        <v>508</v>
      </c>
      <c r="T168" s="416" t="s">
        <v>509</v>
      </c>
      <c r="U168" s="410"/>
      <c r="V168" s="721"/>
      <c r="W168" s="418">
        <f aca="true" t="shared" si="108" ref="W168:AH169">+E168*$U168</f>
        <v>0</v>
      </c>
      <c r="X168" s="418">
        <f t="shared" si="108"/>
        <v>0</v>
      </c>
      <c r="Y168" s="418">
        <f t="shared" si="108"/>
        <v>0</v>
      </c>
      <c r="Z168" s="418">
        <f t="shared" si="108"/>
        <v>0</v>
      </c>
      <c r="AA168" s="418">
        <f t="shared" si="108"/>
        <v>0</v>
      </c>
      <c r="AB168" s="418">
        <f t="shared" si="108"/>
        <v>0</v>
      </c>
      <c r="AC168" s="418">
        <f t="shared" si="108"/>
        <v>0</v>
      </c>
      <c r="AD168" s="418">
        <f t="shared" si="108"/>
        <v>0</v>
      </c>
      <c r="AE168" s="418">
        <f t="shared" si="108"/>
        <v>0</v>
      </c>
      <c r="AF168" s="418">
        <f t="shared" si="108"/>
        <v>0</v>
      </c>
      <c r="AG168" s="418">
        <f t="shared" si="108"/>
        <v>0</v>
      </c>
      <c r="AH168" s="418">
        <f t="shared" si="108"/>
        <v>0</v>
      </c>
      <c r="AI168" s="100">
        <f t="shared" si="100"/>
        <v>0</v>
      </c>
    </row>
    <row r="169" spans="2:35" ht="12.75">
      <c r="B169" s="679" t="s">
        <v>510</v>
      </c>
      <c r="C169" s="669" t="s">
        <v>378</v>
      </c>
      <c r="D169" s="417" t="s">
        <v>372</v>
      </c>
      <c r="E169" s="410"/>
      <c r="F169" s="410"/>
      <c r="G169" s="410"/>
      <c r="H169" s="410"/>
      <c r="I169" s="410"/>
      <c r="J169" s="410"/>
      <c r="K169" s="410"/>
      <c r="L169" s="410"/>
      <c r="M169" s="410"/>
      <c r="N169" s="410"/>
      <c r="O169" s="410"/>
      <c r="P169" s="410"/>
      <c r="Q169" s="101">
        <f t="shared" si="103"/>
        <v>0</v>
      </c>
      <c r="R169" s="389"/>
      <c r="S169" s="679" t="s">
        <v>510</v>
      </c>
      <c r="T169" s="669" t="s">
        <v>378</v>
      </c>
      <c r="U169" s="410"/>
      <c r="V169" s="721"/>
      <c r="W169" s="418">
        <f t="shared" si="108"/>
        <v>0</v>
      </c>
      <c r="X169" s="418">
        <f t="shared" si="108"/>
        <v>0</v>
      </c>
      <c r="Y169" s="418">
        <f t="shared" si="108"/>
        <v>0</v>
      </c>
      <c r="Z169" s="418">
        <f t="shared" si="108"/>
        <v>0</v>
      </c>
      <c r="AA169" s="418">
        <f t="shared" si="108"/>
        <v>0</v>
      </c>
      <c r="AB169" s="418">
        <f t="shared" si="108"/>
        <v>0</v>
      </c>
      <c r="AC169" s="418">
        <f t="shared" si="108"/>
        <v>0</v>
      </c>
      <c r="AD169" s="418">
        <f t="shared" si="108"/>
        <v>0</v>
      </c>
      <c r="AE169" s="418">
        <f t="shared" si="108"/>
        <v>0</v>
      </c>
      <c r="AF169" s="418">
        <f t="shared" si="108"/>
        <v>0</v>
      </c>
      <c r="AG169" s="418">
        <f t="shared" si="108"/>
        <v>0</v>
      </c>
      <c r="AH169" s="418">
        <f t="shared" si="108"/>
        <v>0</v>
      </c>
      <c r="AI169" s="101">
        <f t="shared" si="100"/>
        <v>0</v>
      </c>
    </row>
    <row r="170" spans="2:35" ht="12.75">
      <c r="B170" s="45" t="s">
        <v>193</v>
      </c>
      <c r="C170" s="387" t="s">
        <v>379</v>
      </c>
      <c r="D170" s="411" t="s">
        <v>70</v>
      </c>
      <c r="E170" s="102">
        <f>+E171+E182</f>
        <v>0</v>
      </c>
      <c r="F170" s="102">
        <f aca="true" t="shared" si="109" ref="F170:P170">+F171+F182</f>
        <v>0</v>
      </c>
      <c r="G170" s="102">
        <f t="shared" si="109"/>
        <v>0</v>
      </c>
      <c r="H170" s="102">
        <f t="shared" si="109"/>
        <v>0</v>
      </c>
      <c r="I170" s="102">
        <f t="shared" si="109"/>
        <v>0</v>
      </c>
      <c r="J170" s="102">
        <f t="shared" si="109"/>
        <v>0</v>
      </c>
      <c r="K170" s="102">
        <f t="shared" si="109"/>
        <v>0</v>
      </c>
      <c r="L170" s="102">
        <f t="shared" si="109"/>
        <v>0</v>
      </c>
      <c r="M170" s="102">
        <f t="shared" si="109"/>
        <v>0</v>
      </c>
      <c r="N170" s="102">
        <f t="shared" si="109"/>
        <v>0</v>
      </c>
      <c r="O170" s="102">
        <f t="shared" si="109"/>
        <v>0</v>
      </c>
      <c r="P170" s="102">
        <f t="shared" si="109"/>
        <v>0</v>
      </c>
      <c r="Q170" s="103">
        <f t="shared" si="103"/>
        <v>0</v>
      </c>
      <c r="R170" s="389"/>
      <c r="S170" s="45" t="s">
        <v>193</v>
      </c>
      <c r="T170" s="387" t="s">
        <v>379</v>
      </c>
      <c r="U170" s="102">
        <f>+U171+U182</f>
        <v>0</v>
      </c>
      <c r="V170" s="722">
        <f>+V171+V182</f>
        <v>0</v>
      </c>
      <c r="W170" s="430">
        <f>+W171+W182</f>
        <v>0</v>
      </c>
      <c r="X170" s="430">
        <f aca="true" t="shared" si="110" ref="X170:AH170">+X171+X182</f>
        <v>0</v>
      </c>
      <c r="Y170" s="430">
        <f t="shared" si="110"/>
        <v>0</v>
      </c>
      <c r="Z170" s="430">
        <f t="shared" si="110"/>
        <v>0</v>
      </c>
      <c r="AA170" s="430">
        <f t="shared" si="110"/>
        <v>0</v>
      </c>
      <c r="AB170" s="430">
        <f t="shared" si="110"/>
        <v>0</v>
      </c>
      <c r="AC170" s="430">
        <f t="shared" si="110"/>
        <v>0</v>
      </c>
      <c r="AD170" s="430">
        <f t="shared" si="110"/>
        <v>0</v>
      </c>
      <c r="AE170" s="430">
        <f t="shared" si="110"/>
        <v>0</v>
      </c>
      <c r="AF170" s="430">
        <f t="shared" si="110"/>
        <v>0</v>
      </c>
      <c r="AG170" s="430">
        <f t="shared" si="110"/>
        <v>0</v>
      </c>
      <c r="AH170" s="430">
        <f t="shared" si="110"/>
        <v>0</v>
      </c>
      <c r="AI170" s="103">
        <f t="shared" si="100"/>
        <v>0</v>
      </c>
    </row>
    <row r="171" spans="2:35" ht="12.75">
      <c r="B171" s="680" t="s">
        <v>233</v>
      </c>
      <c r="C171" s="412" t="s">
        <v>380</v>
      </c>
      <c r="D171" s="419"/>
      <c r="E171" s="420">
        <f>E174+E175+E176+E179</f>
        <v>0</v>
      </c>
      <c r="F171" s="420">
        <f aca="true" t="shared" si="111" ref="F171:P171">F174+F175+F176+F179</f>
        <v>0</v>
      </c>
      <c r="G171" s="420">
        <f t="shared" si="111"/>
        <v>0</v>
      </c>
      <c r="H171" s="420">
        <f t="shared" si="111"/>
        <v>0</v>
      </c>
      <c r="I171" s="420">
        <f t="shared" si="111"/>
        <v>0</v>
      </c>
      <c r="J171" s="420">
        <f t="shared" si="111"/>
        <v>0</v>
      </c>
      <c r="K171" s="420">
        <f t="shared" si="111"/>
        <v>0</v>
      </c>
      <c r="L171" s="420">
        <f t="shared" si="111"/>
        <v>0</v>
      </c>
      <c r="M171" s="420">
        <f t="shared" si="111"/>
        <v>0</v>
      </c>
      <c r="N171" s="420">
        <f t="shared" si="111"/>
        <v>0</v>
      </c>
      <c r="O171" s="420">
        <f t="shared" si="111"/>
        <v>0</v>
      </c>
      <c r="P171" s="420">
        <f t="shared" si="111"/>
        <v>0</v>
      </c>
      <c r="Q171" s="421">
        <f t="shared" si="103"/>
        <v>0</v>
      </c>
      <c r="R171" s="389"/>
      <c r="S171" s="680" t="s">
        <v>233</v>
      </c>
      <c r="T171" s="412" t="s">
        <v>380</v>
      </c>
      <c r="U171" s="420">
        <f>U174+U175+U176+U179</f>
        <v>0</v>
      </c>
      <c r="V171" s="723">
        <f>V174+V175+V176+V179</f>
        <v>0</v>
      </c>
      <c r="W171" s="432">
        <f>W174+W175+W176+W179</f>
        <v>0</v>
      </c>
      <c r="X171" s="432">
        <f aca="true" t="shared" si="112" ref="X171:AH171">X174+X175+X176+X179</f>
        <v>0</v>
      </c>
      <c r="Y171" s="432">
        <f t="shared" si="112"/>
        <v>0</v>
      </c>
      <c r="Z171" s="432">
        <f t="shared" si="112"/>
        <v>0</v>
      </c>
      <c r="AA171" s="432">
        <f t="shared" si="112"/>
        <v>0</v>
      </c>
      <c r="AB171" s="432">
        <f t="shared" si="112"/>
        <v>0</v>
      </c>
      <c r="AC171" s="432">
        <f t="shared" si="112"/>
        <v>0</v>
      </c>
      <c r="AD171" s="432">
        <f t="shared" si="112"/>
        <v>0</v>
      </c>
      <c r="AE171" s="432">
        <f t="shared" si="112"/>
        <v>0</v>
      </c>
      <c r="AF171" s="432">
        <f t="shared" si="112"/>
        <v>0</v>
      </c>
      <c r="AG171" s="432">
        <f t="shared" si="112"/>
        <v>0</v>
      </c>
      <c r="AH171" s="432">
        <f t="shared" si="112"/>
        <v>0</v>
      </c>
      <c r="AI171" s="421">
        <f t="shared" si="100"/>
        <v>0</v>
      </c>
    </row>
    <row r="172" spans="2:35" ht="12.75">
      <c r="B172" s="681" t="s">
        <v>511</v>
      </c>
      <c r="C172" s="403" t="s">
        <v>375</v>
      </c>
      <c r="D172" s="404"/>
      <c r="E172" s="682"/>
      <c r="F172" s="682"/>
      <c r="G172" s="682"/>
      <c r="H172" s="682"/>
      <c r="I172" s="682"/>
      <c r="J172" s="682"/>
      <c r="K172" s="682"/>
      <c r="L172" s="682"/>
      <c r="M172" s="682"/>
      <c r="N172" s="682"/>
      <c r="O172" s="682"/>
      <c r="P172" s="682"/>
      <c r="Q172" s="422"/>
      <c r="R172" s="389"/>
      <c r="S172" s="681" t="s">
        <v>511</v>
      </c>
      <c r="T172" s="403" t="s">
        <v>375</v>
      </c>
      <c r="U172" s="682"/>
      <c r="V172" s="724"/>
      <c r="W172" s="682"/>
      <c r="X172" s="682"/>
      <c r="Y172" s="682"/>
      <c r="Z172" s="682"/>
      <c r="AA172" s="682"/>
      <c r="AB172" s="682"/>
      <c r="AC172" s="682"/>
      <c r="AD172" s="682"/>
      <c r="AE172" s="682"/>
      <c r="AF172" s="682"/>
      <c r="AG172" s="682"/>
      <c r="AH172" s="682"/>
      <c r="AI172" s="422">
        <f t="shared" si="100"/>
        <v>0</v>
      </c>
    </row>
    <row r="173" spans="2:35" ht="12.75">
      <c r="B173" s="678" t="s">
        <v>512</v>
      </c>
      <c r="C173" s="676" t="s">
        <v>505</v>
      </c>
      <c r="D173" s="489" t="s">
        <v>366</v>
      </c>
      <c r="E173" s="677"/>
      <c r="F173" s="677"/>
      <c r="G173" s="677"/>
      <c r="H173" s="677"/>
      <c r="I173" s="677"/>
      <c r="J173" s="677"/>
      <c r="K173" s="677"/>
      <c r="L173" s="677"/>
      <c r="M173" s="677"/>
      <c r="N173" s="677"/>
      <c r="O173" s="677"/>
      <c r="P173" s="677"/>
      <c r="Q173" s="491"/>
      <c r="R173" s="389"/>
      <c r="S173" s="678" t="s">
        <v>512</v>
      </c>
      <c r="T173" s="676" t="s">
        <v>505</v>
      </c>
      <c r="U173" s="677"/>
      <c r="V173" s="725"/>
      <c r="W173" s="677"/>
      <c r="X173" s="677"/>
      <c r="Y173" s="677"/>
      <c r="Z173" s="677"/>
      <c r="AA173" s="677"/>
      <c r="AB173" s="677"/>
      <c r="AC173" s="677"/>
      <c r="AD173" s="677"/>
      <c r="AE173" s="677"/>
      <c r="AF173" s="677"/>
      <c r="AG173" s="677"/>
      <c r="AH173" s="677"/>
      <c r="AI173" s="491">
        <f t="shared" si="100"/>
        <v>0</v>
      </c>
    </row>
    <row r="174" spans="2:35" ht="12.75">
      <c r="B174" s="678" t="s">
        <v>513</v>
      </c>
      <c r="C174" s="391" t="s">
        <v>506</v>
      </c>
      <c r="D174" s="392" t="s">
        <v>366</v>
      </c>
      <c r="E174" s="396"/>
      <c r="F174" s="396"/>
      <c r="G174" s="396"/>
      <c r="H174" s="396"/>
      <c r="I174" s="396"/>
      <c r="J174" s="396"/>
      <c r="K174" s="396"/>
      <c r="L174" s="396"/>
      <c r="M174" s="396"/>
      <c r="N174" s="396"/>
      <c r="O174" s="396"/>
      <c r="P174" s="396"/>
      <c r="Q174" s="394">
        <f>SUM(E174:P174)</f>
        <v>0</v>
      </c>
      <c r="R174" s="389"/>
      <c r="S174" s="678" t="s">
        <v>513</v>
      </c>
      <c r="T174" s="391" t="s">
        <v>506</v>
      </c>
      <c r="U174" s="396"/>
      <c r="V174" s="720"/>
      <c r="W174" s="409">
        <f aca="true" t="shared" si="113" ref="W174:AH175">+E174*$U174</f>
        <v>0</v>
      </c>
      <c r="X174" s="409">
        <f t="shared" si="113"/>
        <v>0</v>
      </c>
      <c r="Y174" s="409">
        <f t="shared" si="113"/>
        <v>0</v>
      </c>
      <c r="Z174" s="409">
        <f t="shared" si="113"/>
        <v>0</v>
      </c>
      <c r="AA174" s="409">
        <f t="shared" si="113"/>
        <v>0</v>
      </c>
      <c r="AB174" s="409">
        <f t="shared" si="113"/>
        <v>0</v>
      </c>
      <c r="AC174" s="409">
        <f t="shared" si="113"/>
        <v>0</v>
      </c>
      <c r="AD174" s="409">
        <f t="shared" si="113"/>
        <v>0</v>
      </c>
      <c r="AE174" s="409">
        <f t="shared" si="113"/>
        <v>0</v>
      </c>
      <c r="AF174" s="409">
        <f t="shared" si="113"/>
        <v>0</v>
      </c>
      <c r="AG174" s="409">
        <f t="shared" si="113"/>
        <v>0</v>
      </c>
      <c r="AH174" s="409">
        <f t="shared" si="113"/>
        <v>0</v>
      </c>
      <c r="AI174" s="394">
        <f t="shared" si="100"/>
        <v>0</v>
      </c>
    </row>
    <row r="175" spans="2:35" ht="12.75">
      <c r="B175" s="678" t="s">
        <v>514</v>
      </c>
      <c r="C175" s="391" t="s">
        <v>367</v>
      </c>
      <c r="D175" s="392" t="s">
        <v>366</v>
      </c>
      <c r="E175" s="396"/>
      <c r="F175" s="396"/>
      <c r="G175" s="396"/>
      <c r="H175" s="396"/>
      <c r="I175" s="396"/>
      <c r="J175" s="396"/>
      <c r="K175" s="396"/>
      <c r="L175" s="396"/>
      <c r="M175" s="396"/>
      <c r="N175" s="396"/>
      <c r="O175" s="396"/>
      <c r="P175" s="396"/>
      <c r="Q175" s="394">
        <f>SUM(E175:P175)</f>
        <v>0</v>
      </c>
      <c r="R175" s="389"/>
      <c r="S175" s="678" t="s">
        <v>514</v>
      </c>
      <c r="T175" s="391" t="s">
        <v>367</v>
      </c>
      <c r="U175" s="396"/>
      <c r="V175" s="720"/>
      <c r="W175" s="409">
        <f t="shared" si="113"/>
        <v>0</v>
      </c>
      <c r="X175" s="409">
        <f t="shared" si="113"/>
        <v>0</v>
      </c>
      <c r="Y175" s="409">
        <f t="shared" si="113"/>
        <v>0</v>
      </c>
      <c r="Z175" s="409">
        <f t="shared" si="113"/>
        <v>0</v>
      </c>
      <c r="AA175" s="409">
        <f t="shared" si="113"/>
        <v>0</v>
      </c>
      <c r="AB175" s="409">
        <f t="shared" si="113"/>
        <v>0</v>
      </c>
      <c r="AC175" s="409">
        <f t="shared" si="113"/>
        <v>0</v>
      </c>
      <c r="AD175" s="409">
        <f t="shared" si="113"/>
        <v>0</v>
      </c>
      <c r="AE175" s="409">
        <f t="shared" si="113"/>
        <v>0</v>
      </c>
      <c r="AF175" s="409">
        <f t="shared" si="113"/>
        <v>0</v>
      </c>
      <c r="AG175" s="409">
        <f t="shared" si="113"/>
        <v>0</v>
      </c>
      <c r="AH175" s="409">
        <f t="shared" si="113"/>
        <v>0</v>
      </c>
      <c r="AI175" s="394">
        <f t="shared" si="100"/>
        <v>0</v>
      </c>
    </row>
    <row r="176" spans="2:35" ht="12.75">
      <c r="B176" s="678" t="s">
        <v>515</v>
      </c>
      <c r="C176" s="405" t="s">
        <v>368</v>
      </c>
      <c r="D176" s="406" t="s">
        <v>70</v>
      </c>
      <c r="E176" s="415">
        <f aca="true" t="shared" si="114" ref="E176:P176">E177+E178</f>
        <v>0</v>
      </c>
      <c r="F176" s="415">
        <f t="shared" si="114"/>
        <v>0</v>
      </c>
      <c r="G176" s="415">
        <f t="shared" si="114"/>
        <v>0</v>
      </c>
      <c r="H176" s="415">
        <f t="shared" si="114"/>
        <v>0</v>
      </c>
      <c r="I176" s="415">
        <f t="shared" si="114"/>
        <v>0</v>
      </c>
      <c r="J176" s="415">
        <f t="shared" si="114"/>
        <v>0</v>
      </c>
      <c r="K176" s="415">
        <f t="shared" si="114"/>
        <v>0</v>
      </c>
      <c r="L176" s="415">
        <f t="shared" si="114"/>
        <v>0</v>
      </c>
      <c r="M176" s="415">
        <f t="shared" si="114"/>
        <v>0</v>
      </c>
      <c r="N176" s="415">
        <f t="shared" si="114"/>
        <v>0</v>
      </c>
      <c r="O176" s="415">
        <f t="shared" si="114"/>
        <v>0</v>
      </c>
      <c r="P176" s="415">
        <f t="shared" si="114"/>
        <v>0</v>
      </c>
      <c r="Q176" s="100">
        <f aca="true" t="shared" si="115" ref="Q176:Q182">SUM(E176:P176)</f>
        <v>0</v>
      </c>
      <c r="R176" s="389"/>
      <c r="S176" s="678" t="s">
        <v>515</v>
      </c>
      <c r="T176" s="405" t="s">
        <v>368</v>
      </c>
      <c r="U176" s="415"/>
      <c r="V176" s="720"/>
      <c r="W176" s="409">
        <f>W177+W178</f>
        <v>0</v>
      </c>
      <c r="X176" s="409">
        <f aca="true" t="shared" si="116" ref="X176:AH176">X177+X178</f>
        <v>0</v>
      </c>
      <c r="Y176" s="409">
        <f t="shared" si="116"/>
        <v>0</v>
      </c>
      <c r="Z176" s="409">
        <f t="shared" si="116"/>
        <v>0</v>
      </c>
      <c r="AA176" s="409">
        <f t="shared" si="116"/>
        <v>0</v>
      </c>
      <c r="AB176" s="409">
        <f t="shared" si="116"/>
        <v>0</v>
      </c>
      <c r="AC176" s="409">
        <f t="shared" si="116"/>
        <v>0</v>
      </c>
      <c r="AD176" s="409">
        <f t="shared" si="116"/>
        <v>0</v>
      </c>
      <c r="AE176" s="409">
        <f t="shared" si="116"/>
        <v>0</v>
      </c>
      <c r="AF176" s="409">
        <f t="shared" si="116"/>
        <v>0</v>
      </c>
      <c r="AG176" s="409">
        <f t="shared" si="116"/>
        <v>0</v>
      </c>
      <c r="AH176" s="409">
        <f t="shared" si="116"/>
        <v>0</v>
      </c>
      <c r="AI176" s="100">
        <f t="shared" si="100"/>
        <v>0</v>
      </c>
    </row>
    <row r="177" spans="2:35" ht="12.75">
      <c r="B177" s="678" t="s">
        <v>516</v>
      </c>
      <c r="C177" s="407" t="s">
        <v>369</v>
      </c>
      <c r="D177" s="406" t="s">
        <v>70</v>
      </c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100">
        <f t="shared" si="115"/>
        <v>0</v>
      </c>
      <c r="R177" s="389"/>
      <c r="S177" s="678" t="s">
        <v>516</v>
      </c>
      <c r="T177" s="407" t="s">
        <v>369</v>
      </c>
      <c r="U177" s="396"/>
      <c r="V177" s="720"/>
      <c r="W177" s="409">
        <f aca="true" t="shared" si="117" ref="W177:AH178">+E177*$U177</f>
        <v>0</v>
      </c>
      <c r="X177" s="409">
        <f t="shared" si="117"/>
        <v>0</v>
      </c>
      <c r="Y177" s="409">
        <f t="shared" si="117"/>
        <v>0</v>
      </c>
      <c r="Z177" s="409">
        <f t="shared" si="117"/>
        <v>0</v>
      </c>
      <c r="AA177" s="409">
        <f t="shared" si="117"/>
        <v>0</v>
      </c>
      <c r="AB177" s="409">
        <f t="shared" si="117"/>
        <v>0</v>
      </c>
      <c r="AC177" s="409">
        <f t="shared" si="117"/>
        <v>0</v>
      </c>
      <c r="AD177" s="409">
        <f t="shared" si="117"/>
        <v>0</v>
      </c>
      <c r="AE177" s="409">
        <f t="shared" si="117"/>
        <v>0</v>
      </c>
      <c r="AF177" s="409">
        <f t="shared" si="117"/>
        <v>0</v>
      </c>
      <c r="AG177" s="409">
        <f t="shared" si="117"/>
        <v>0</v>
      </c>
      <c r="AH177" s="409">
        <f t="shared" si="117"/>
        <v>0</v>
      </c>
      <c r="AI177" s="100">
        <f t="shared" si="100"/>
        <v>0</v>
      </c>
    </row>
    <row r="178" spans="2:35" ht="12.75">
      <c r="B178" s="678" t="s">
        <v>517</v>
      </c>
      <c r="C178" s="407" t="s">
        <v>370</v>
      </c>
      <c r="D178" s="406" t="s">
        <v>70</v>
      </c>
      <c r="E178" s="396"/>
      <c r="F178" s="396"/>
      <c r="G178" s="396"/>
      <c r="H178" s="396"/>
      <c r="I178" s="396"/>
      <c r="J178" s="396"/>
      <c r="K178" s="396"/>
      <c r="L178" s="396"/>
      <c r="M178" s="396"/>
      <c r="N178" s="396"/>
      <c r="O178" s="396"/>
      <c r="P178" s="396"/>
      <c r="Q178" s="100">
        <f t="shared" si="115"/>
        <v>0</v>
      </c>
      <c r="R178" s="389"/>
      <c r="S178" s="678" t="s">
        <v>517</v>
      </c>
      <c r="T178" s="407" t="s">
        <v>370</v>
      </c>
      <c r="U178" s="396"/>
      <c r="V178" s="720"/>
      <c r="W178" s="409">
        <f t="shared" si="117"/>
        <v>0</v>
      </c>
      <c r="X178" s="409">
        <f t="shared" si="117"/>
        <v>0</v>
      </c>
      <c r="Y178" s="409">
        <f t="shared" si="117"/>
        <v>0</v>
      </c>
      <c r="Z178" s="409">
        <f t="shared" si="117"/>
        <v>0</v>
      </c>
      <c r="AA178" s="409">
        <f t="shared" si="117"/>
        <v>0</v>
      </c>
      <c r="AB178" s="409">
        <f t="shared" si="117"/>
        <v>0</v>
      </c>
      <c r="AC178" s="409">
        <f t="shared" si="117"/>
        <v>0</v>
      </c>
      <c r="AD178" s="409">
        <f t="shared" si="117"/>
        <v>0</v>
      </c>
      <c r="AE178" s="409">
        <f t="shared" si="117"/>
        <v>0</v>
      </c>
      <c r="AF178" s="409">
        <f t="shared" si="117"/>
        <v>0</v>
      </c>
      <c r="AG178" s="409">
        <f t="shared" si="117"/>
        <v>0</v>
      </c>
      <c r="AH178" s="409">
        <f t="shared" si="117"/>
        <v>0</v>
      </c>
      <c r="AI178" s="100">
        <f t="shared" si="100"/>
        <v>0</v>
      </c>
    </row>
    <row r="179" spans="2:35" ht="12.75">
      <c r="B179" s="678" t="s">
        <v>518</v>
      </c>
      <c r="C179" s="408" t="s">
        <v>371</v>
      </c>
      <c r="D179" s="406" t="s">
        <v>372</v>
      </c>
      <c r="E179" s="418">
        <f aca="true" t="shared" si="118" ref="E179:P179">+E180+E181</f>
        <v>0</v>
      </c>
      <c r="F179" s="418">
        <f t="shared" si="118"/>
        <v>0</v>
      </c>
      <c r="G179" s="418">
        <f t="shared" si="118"/>
        <v>0</v>
      </c>
      <c r="H179" s="418">
        <f t="shared" si="118"/>
        <v>0</v>
      </c>
      <c r="I179" s="418">
        <f t="shared" si="118"/>
        <v>0</v>
      </c>
      <c r="J179" s="418">
        <f t="shared" si="118"/>
        <v>0</v>
      </c>
      <c r="K179" s="418">
        <f t="shared" si="118"/>
        <v>0</v>
      </c>
      <c r="L179" s="418">
        <f t="shared" si="118"/>
        <v>0</v>
      </c>
      <c r="M179" s="418">
        <f t="shared" si="118"/>
        <v>0</v>
      </c>
      <c r="N179" s="418">
        <f t="shared" si="118"/>
        <v>0</v>
      </c>
      <c r="O179" s="418">
        <f t="shared" si="118"/>
        <v>0</v>
      </c>
      <c r="P179" s="418">
        <f t="shared" si="118"/>
        <v>0</v>
      </c>
      <c r="Q179" s="100">
        <f t="shared" si="115"/>
        <v>0</v>
      </c>
      <c r="R179" s="389"/>
      <c r="S179" s="678" t="s">
        <v>518</v>
      </c>
      <c r="T179" s="408" t="s">
        <v>371</v>
      </c>
      <c r="U179" s="418"/>
      <c r="V179" s="721"/>
      <c r="W179" s="418">
        <f>+W180+W181</f>
        <v>0</v>
      </c>
      <c r="X179" s="418">
        <f aca="true" t="shared" si="119" ref="X179:AH179">+X180+X181</f>
        <v>0</v>
      </c>
      <c r="Y179" s="418">
        <f t="shared" si="119"/>
        <v>0</v>
      </c>
      <c r="Z179" s="418">
        <f t="shared" si="119"/>
        <v>0</v>
      </c>
      <c r="AA179" s="418">
        <f t="shared" si="119"/>
        <v>0</v>
      </c>
      <c r="AB179" s="418">
        <f t="shared" si="119"/>
        <v>0</v>
      </c>
      <c r="AC179" s="418">
        <f t="shared" si="119"/>
        <v>0</v>
      </c>
      <c r="AD179" s="418">
        <f t="shared" si="119"/>
        <v>0</v>
      </c>
      <c r="AE179" s="418">
        <f t="shared" si="119"/>
        <v>0</v>
      </c>
      <c r="AF179" s="418">
        <f t="shared" si="119"/>
        <v>0</v>
      </c>
      <c r="AG179" s="418">
        <f t="shared" si="119"/>
        <v>0</v>
      </c>
      <c r="AH179" s="418">
        <f t="shared" si="119"/>
        <v>0</v>
      </c>
      <c r="AI179" s="100">
        <f t="shared" si="100"/>
        <v>0</v>
      </c>
    </row>
    <row r="180" spans="2:35" ht="12.75">
      <c r="B180" s="678" t="s">
        <v>519</v>
      </c>
      <c r="C180" s="408" t="s">
        <v>383</v>
      </c>
      <c r="D180" s="406" t="s">
        <v>372</v>
      </c>
      <c r="E180" s="396"/>
      <c r="F180" s="396"/>
      <c r="G180" s="396"/>
      <c r="H180" s="396"/>
      <c r="I180" s="396"/>
      <c r="J180" s="396"/>
      <c r="K180" s="396"/>
      <c r="L180" s="396"/>
      <c r="M180" s="396"/>
      <c r="N180" s="396"/>
      <c r="O180" s="396"/>
      <c r="P180" s="396"/>
      <c r="Q180" s="100">
        <f t="shared" si="115"/>
        <v>0</v>
      </c>
      <c r="R180" s="389"/>
      <c r="S180" s="678" t="s">
        <v>519</v>
      </c>
      <c r="T180" s="408" t="s">
        <v>383</v>
      </c>
      <c r="U180" s="396"/>
      <c r="V180" s="720"/>
      <c r="W180" s="409">
        <f aca="true" t="shared" si="120" ref="W180:AH181">+E180*$U180</f>
        <v>0</v>
      </c>
      <c r="X180" s="409">
        <f t="shared" si="120"/>
        <v>0</v>
      </c>
      <c r="Y180" s="409">
        <f t="shared" si="120"/>
        <v>0</v>
      </c>
      <c r="Z180" s="409">
        <f t="shared" si="120"/>
        <v>0</v>
      </c>
      <c r="AA180" s="409">
        <f t="shared" si="120"/>
        <v>0</v>
      </c>
      <c r="AB180" s="409">
        <f t="shared" si="120"/>
        <v>0</v>
      </c>
      <c r="AC180" s="409">
        <f t="shared" si="120"/>
        <v>0</v>
      </c>
      <c r="AD180" s="409">
        <f t="shared" si="120"/>
        <v>0</v>
      </c>
      <c r="AE180" s="409">
        <f t="shared" si="120"/>
        <v>0</v>
      </c>
      <c r="AF180" s="409">
        <f t="shared" si="120"/>
        <v>0</v>
      </c>
      <c r="AG180" s="409">
        <f t="shared" si="120"/>
        <v>0</v>
      </c>
      <c r="AH180" s="409">
        <f t="shared" si="120"/>
        <v>0</v>
      </c>
      <c r="AI180" s="100">
        <f t="shared" si="100"/>
        <v>0</v>
      </c>
    </row>
    <row r="181" spans="2:35" ht="12.75">
      <c r="B181" s="678" t="s">
        <v>520</v>
      </c>
      <c r="C181" s="405" t="s">
        <v>378</v>
      </c>
      <c r="D181" s="406" t="s">
        <v>372</v>
      </c>
      <c r="E181" s="396"/>
      <c r="F181" s="396"/>
      <c r="G181" s="396"/>
      <c r="H181" s="396"/>
      <c r="I181" s="396"/>
      <c r="J181" s="396"/>
      <c r="K181" s="396"/>
      <c r="L181" s="396"/>
      <c r="M181" s="396"/>
      <c r="N181" s="396"/>
      <c r="O181" s="396"/>
      <c r="P181" s="396"/>
      <c r="Q181" s="100">
        <f t="shared" si="115"/>
        <v>0</v>
      </c>
      <c r="R181" s="389"/>
      <c r="S181" s="678" t="s">
        <v>520</v>
      </c>
      <c r="T181" s="405" t="s">
        <v>378</v>
      </c>
      <c r="U181" s="396"/>
      <c r="V181" s="720"/>
      <c r="W181" s="409">
        <f t="shared" si="120"/>
        <v>0</v>
      </c>
      <c r="X181" s="409">
        <f t="shared" si="120"/>
        <v>0</v>
      </c>
      <c r="Y181" s="409">
        <f t="shared" si="120"/>
        <v>0</v>
      </c>
      <c r="Z181" s="409">
        <f t="shared" si="120"/>
        <v>0</v>
      </c>
      <c r="AA181" s="409">
        <f t="shared" si="120"/>
        <v>0</v>
      </c>
      <c r="AB181" s="409">
        <f t="shared" si="120"/>
        <v>0</v>
      </c>
      <c r="AC181" s="409">
        <f t="shared" si="120"/>
        <v>0</v>
      </c>
      <c r="AD181" s="409">
        <f t="shared" si="120"/>
        <v>0</v>
      </c>
      <c r="AE181" s="409">
        <f t="shared" si="120"/>
        <v>0</v>
      </c>
      <c r="AF181" s="409">
        <f t="shared" si="120"/>
        <v>0</v>
      </c>
      <c r="AG181" s="409">
        <f t="shared" si="120"/>
        <v>0</v>
      </c>
      <c r="AH181" s="409">
        <f t="shared" si="120"/>
        <v>0</v>
      </c>
      <c r="AI181" s="100">
        <f t="shared" si="100"/>
        <v>0</v>
      </c>
    </row>
    <row r="182" spans="2:35" ht="12.75">
      <c r="B182" s="678" t="s">
        <v>234</v>
      </c>
      <c r="C182" s="405" t="s">
        <v>384</v>
      </c>
      <c r="D182" s="423"/>
      <c r="E182" s="415">
        <f>E185+E186+E187+E190</f>
        <v>0</v>
      </c>
      <c r="F182" s="415">
        <f aca="true" t="shared" si="121" ref="F182:P182">F185+F186+F187+F190</f>
        <v>0</v>
      </c>
      <c r="G182" s="415">
        <f t="shared" si="121"/>
        <v>0</v>
      </c>
      <c r="H182" s="415">
        <f t="shared" si="121"/>
        <v>0</v>
      </c>
      <c r="I182" s="415">
        <f t="shared" si="121"/>
        <v>0</v>
      </c>
      <c r="J182" s="415">
        <f t="shared" si="121"/>
        <v>0</v>
      </c>
      <c r="K182" s="415">
        <f t="shared" si="121"/>
        <v>0</v>
      </c>
      <c r="L182" s="415">
        <f t="shared" si="121"/>
        <v>0</v>
      </c>
      <c r="M182" s="415">
        <f t="shared" si="121"/>
        <v>0</v>
      </c>
      <c r="N182" s="415">
        <f t="shared" si="121"/>
        <v>0</v>
      </c>
      <c r="O182" s="415">
        <f t="shared" si="121"/>
        <v>0</v>
      </c>
      <c r="P182" s="415">
        <f t="shared" si="121"/>
        <v>0</v>
      </c>
      <c r="Q182" s="100">
        <f t="shared" si="115"/>
        <v>0</v>
      </c>
      <c r="R182" s="389"/>
      <c r="S182" s="678" t="s">
        <v>234</v>
      </c>
      <c r="T182" s="405" t="s">
        <v>384</v>
      </c>
      <c r="U182" s="415"/>
      <c r="V182" s="720"/>
      <c r="W182" s="409">
        <f>W185+W186+W187+W190</f>
        <v>0</v>
      </c>
      <c r="X182" s="409">
        <f aca="true" t="shared" si="122" ref="X182:AH182">X185+X186+X187+X190</f>
        <v>0</v>
      </c>
      <c r="Y182" s="409">
        <f t="shared" si="122"/>
        <v>0</v>
      </c>
      <c r="Z182" s="409">
        <f t="shared" si="122"/>
        <v>0</v>
      </c>
      <c r="AA182" s="409">
        <f t="shared" si="122"/>
        <v>0</v>
      </c>
      <c r="AB182" s="409">
        <f t="shared" si="122"/>
        <v>0</v>
      </c>
      <c r="AC182" s="409">
        <f t="shared" si="122"/>
        <v>0</v>
      </c>
      <c r="AD182" s="409">
        <f t="shared" si="122"/>
        <v>0</v>
      </c>
      <c r="AE182" s="409">
        <f t="shared" si="122"/>
        <v>0</v>
      </c>
      <c r="AF182" s="409">
        <f t="shared" si="122"/>
        <v>0</v>
      </c>
      <c r="AG182" s="409">
        <f t="shared" si="122"/>
        <v>0</v>
      </c>
      <c r="AH182" s="409">
        <f t="shared" si="122"/>
        <v>0</v>
      </c>
      <c r="AI182" s="100">
        <f t="shared" si="100"/>
        <v>0</v>
      </c>
    </row>
    <row r="183" spans="2:35" ht="12.75">
      <c r="B183" s="681" t="s">
        <v>381</v>
      </c>
      <c r="C183" s="403" t="s">
        <v>375</v>
      </c>
      <c r="D183" s="404"/>
      <c r="E183" s="682"/>
      <c r="F183" s="682"/>
      <c r="G183" s="682"/>
      <c r="H183" s="682"/>
      <c r="I183" s="682"/>
      <c r="J183" s="682"/>
      <c r="K183" s="682"/>
      <c r="L183" s="682"/>
      <c r="M183" s="682"/>
      <c r="N183" s="682"/>
      <c r="O183" s="682"/>
      <c r="P183" s="682"/>
      <c r="Q183" s="422"/>
      <c r="R183" s="389"/>
      <c r="S183" s="681" t="s">
        <v>381</v>
      </c>
      <c r="T183" s="403" t="s">
        <v>375</v>
      </c>
      <c r="U183" s="682"/>
      <c r="V183" s="724"/>
      <c r="W183" s="682"/>
      <c r="X183" s="682"/>
      <c r="Y183" s="682"/>
      <c r="Z183" s="682"/>
      <c r="AA183" s="682"/>
      <c r="AB183" s="682"/>
      <c r="AC183" s="682"/>
      <c r="AD183" s="682"/>
      <c r="AE183" s="682"/>
      <c r="AF183" s="682"/>
      <c r="AG183" s="682"/>
      <c r="AH183" s="682"/>
      <c r="AI183" s="422">
        <f t="shared" si="100"/>
        <v>0</v>
      </c>
    </row>
    <row r="184" spans="2:35" ht="12.75">
      <c r="B184" s="678" t="s">
        <v>382</v>
      </c>
      <c r="C184" s="676" t="s">
        <v>505</v>
      </c>
      <c r="D184" s="489" t="s">
        <v>366</v>
      </c>
      <c r="E184" s="677"/>
      <c r="F184" s="677"/>
      <c r="G184" s="677"/>
      <c r="H184" s="677"/>
      <c r="I184" s="677"/>
      <c r="J184" s="677"/>
      <c r="K184" s="677"/>
      <c r="L184" s="677"/>
      <c r="M184" s="677"/>
      <c r="N184" s="677"/>
      <c r="O184" s="677"/>
      <c r="P184" s="677"/>
      <c r="Q184" s="491"/>
      <c r="R184" s="389"/>
      <c r="S184" s="678" t="s">
        <v>382</v>
      </c>
      <c r="T184" s="676" t="s">
        <v>505</v>
      </c>
      <c r="U184" s="677"/>
      <c r="V184" s="725"/>
      <c r="W184" s="677"/>
      <c r="X184" s="677"/>
      <c r="Y184" s="677"/>
      <c r="Z184" s="677"/>
      <c r="AA184" s="677"/>
      <c r="AB184" s="677"/>
      <c r="AC184" s="677"/>
      <c r="AD184" s="677"/>
      <c r="AE184" s="677"/>
      <c r="AF184" s="677"/>
      <c r="AG184" s="677"/>
      <c r="AH184" s="677"/>
      <c r="AI184" s="491">
        <f t="shared" si="100"/>
        <v>0</v>
      </c>
    </row>
    <row r="185" spans="2:35" ht="12.75">
      <c r="B185" s="678" t="s">
        <v>521</v>
      </c>
      <c r="C185" s="391" t="s">
        <v>506</v>
      </c>
      <c r="D185" s="392" t="s">
        <v>366</v>
      </c>
      <c r="E185" s="396"/>
      <c r="F185" s="396"/>
      <c r="G185" s="396"/>
      <c r="H185" s="396"/>
      <c r="I185" s="396"/>
      <c r="J185" s="396"/>
      <c r="K185" s="396"/>
      <c r="L185" s="396"/>
      <c r="M185" s="396"/>
      <c r="N185" s="396"/>
      <c r="O185" s="396"/>
      <c r="P185" s="396"/>
      <c r="Q185" s="394">
        <f>SUM(E185:P185)</f>
        <v>0</v>
      </c>
      <c r="R185" s="389"/>
      <c r="S185" s="678" t="s">
        <v>521</v>
      </c>
      <c r="T185" s="391" t="s">
        <v>506</v>
      </c>
      <c r="U185" s="396"/>
      <c r="V185" s="720"/>
      <c r="W185" s="409">
        <f aca="true" t="shared" si="123" ref="W185:AH186">+E185*$U185</f>
        <v>0</v>
      </c>
      <c r="X185" s="409">
        <f t="shared" si="123"/>
        <v>0</v>
      </c>
      <c r="Y185" s="409">
        <f t="shared" si="123"/>
        <v>0</v>
      </c>
      <c r="Z185" s="409">
        <f t="shared" si="123"/>
        <v>0</v>
      </c>
      <c r="AA185" s="409">
        <f t="shared" si="123"/>
        <v>0</v>
      </c>
      <c r="AB185" s="409">
        <f t="shared" si="123"/>
        <v>0</v>
      </c>
      <c r="AC185" s="409">
        <f t="shared" si="123"/>
        <v>0</v>
      </c>
      <c r="AD185" s="409">
        <f t="shared" si="123"/>
        <v>0</v>
      </c>
      <c r="AE185" s="409">
        <f t="shared" si="123"/>
        <v>0</v>
      </c>
      <c r="AF185" s="409">
        <f t="shared" si="123"/>
        <v>0</v>
      </c>
      <c r="AG185" s="409">
        <f t="shared" si="123"/>
        <v>0</v>
      </c>
      <c r="AH185" s="409">
        <f t="shared" si="123"/>
        <v>0</v>
      </c>
      <c r="AI185" s="394">
        <f t="shared" si="100"/>
        <v>0</v>
      </c>
    </row>
    <row r="186" spans="2:35" ht="12.75">
      <c r="B186" s="678" t="s">
        <v>522</v>
      </c>
      <c r="C186" s="391" t="s">
        <v>367</v>
      </c>
      <c r="D186" s="392" t="s">
        <v>366</v>
      </c>
      <c r="E186" s="396"/>
      <c r="F186" s="396"/>
      <c r="G186" s="396"/>
      <c r="H186" s="396"/>
      <c r="I186" s="396"/>
      <c r="J186" s="396"/>
      <c r="K186" s="396"/>
      <c r="L186" s="396"/>
      <c r="M186" s="396"/>
      <c r="N186" s="396"/>
      <c r="O186" s="396"/>
      <c r="P186" s="396"/>
      <c r="Q186" s="394">
        <f>SUM(E186:P186)</f>
        <v>0</v>
      </c>
      <c r="R186" s="389"/>
      <c r="S186" s="678" t="s">
        <v>522</v>
      </c>
      <c r="T186" s="391" t="s">
        <v>367</v>
      </c>
      <c r="U186" s="396"/>
      <c r="V186" s="720"/>
      <c r="W186" s="409">
        <f t="shared" si="123"/>
        <v>0</v>
      </c>
      <c r="X186" s="409">
        <f t="shared" si="123"/>
        <v>0</v>
      </c>
      <c r="Y186" s="409">
        <f t="shared" si="123"/>
        <v>0</v>
      </c>
      <c r="Z186" s="409">
        <f t="shared" si="123"/>
        <v>0</v>
      </c>
      <c r="AA186" s="409">
        <f t="shared" si="123"/>
        <v>0</v>
      </c>
      <c r="AB186" s="409">
        <f t="shared" si="123"/>
        <v>0</v>
      </c>
      <c r="AC186" s="409">
        <f t="shared" si="123"/>
        <v>0</v>
      </c>
      <c r="AD186" s="409">
        <f t="shared" si="123"/>
        <v>0</v>
      </c>
      <c r="AE186" s="409">
        <f t="shared" si="123"/>
        <v>0</v>
      </c>
      <c r="AF186" s="409">
        <f t="shared" si="123"/>
        <v>0</v>
      </c>
      <c r="AG186" s="409">
        <f t="shared" si="123"/>
        <v>0</v>
      </c>
      <c r="AH186" s="409">
        <f t="shared" si="123"/>
        <v>0</v>
      </c>
      <c r="AI186" s="394">
        <f t="shared" si="100"/>
        <v>0</v>
      </c>
    </row>
    <row r="187" spans="2:35" ht="12.75">
      <c r="B187" s="678" t="s">
        <v>523</v>
      </c>
      <c r="C187" s="405" t="s">
        <v>368</v>
      </c>
      <c r="D187" s="406" t="s">
        <v>70</v>
      </c>
      <c r="E187" s="415">
        <f aca="true" t="shared" si="124" ref="E187:P187">E188+E189</f>
        <v>0</v>
      </c>
      <c r="F187" s="415">
        <f t="shared" si="124"/>
        <v>0</v>
      </c>
      <c r="G187" s="415">
        <f t="shared" si="124"/>
        <v>0</v>
      </c>
      <c r="H187" s="415">
        <f t="shared" si="124"/>
        <v>0</v>
      </c>
      <c r="I187" s="415">
        <f t="shared" si="124"/>
        <v>0</v>
      </c>
      <c r="J187" s="415">
        <f t="shared" si="124"/>
        <v>0</v>
      </c>
      <c r="K187" s="415">
        <f t="shared" si="124"/>
        <v>0</v>
      </c>
      <c r="L187" s="415">
        <f t="shared" si="124"/>
        <v>0</v>
      </c>
      <c r="M187" s="415">
        <f t="shared" si="124"/>
        <v>0</v>
      </c>
      <c r="N187" s="415">
        <f t="shared" si="124"/>
        <v>0</v>
      </c>
      <c r="O187" s="415">
        <f t="shared" si="124"/>
        <v>0</v>
      </c>
      <c r="P187" s="415">
        <f t="shared" si="124"/>
        <v>0</v>
      </c>
      <c r="Q187" s="100">
        <f aca="true" t="shared" si="125" ref="Q187:Q194">SUM(E187:P187)</f>
        <v>0</v>
      </c>
      <c r="R187" s="389"/>
      <c r="S187" s="678" t="s">
        <v>523</v>
      </c>
      <c r="T187" s="405" t="s">
        <v>368</v>
      </c>
      <c r="U187" s="415"/>
      <c r="V187" s="720"/>
      <c r="W187" s="409">
        <f>W188+W189</f>
        <v>0</v>
      </c>
      <c r="X187" s="409">
        <f aca="true" t="shared" si="126" ref="X187:AH187">X188+X189</f>
        <v>0</v>
      </c>
      <c r="Y187" s="409">
        <f t="shared" si="126"/>
        <v>0</v>
      </c>
      <c r="Z187" s="409">
        <f t="shared" si="126"/>
        <v>0</v>
      </c>
      <c r="AA187" s="409">
        <f t="shared" si="126"/>
        <v>0</v>
      </c>
      <c r="AB187" s="409">
        <f t="shared" si="126"/>
        <v>0</v>
      </c>
      <c r="AC187" s="409">
        <f t="shared" si="126"/>
        <v>0</v>
      </c>
      <c r="AD187" s="409">
        <f t="shared" si="126"/>
        <v>0</v>
      </c>
      <c r="AE187" s="409">
        <f t="shared" si="126"/>
        <v>0</v>
      </c>
      <c r="AF187" s="409">
        <f t="shared" si="126"/>
        <v>0</v>
      </c>
      <c r="AG187" s="409">
        <f t="shared" si="126"/>
        <v>0</v>
      </c>
      <c r="AH187" s="409">
        <f t="shared" si="126"/>
        <v>0</v>
      </c>
      <c r="AI187" s="100">
        <f t="shared" si="100"/>
        <v>0</v>
      </c>
    </row>
    <row r="188" spans="2:35" ht="12.75">
      <c r="B188" s="678" t="s">
        <v>524</v>
      </c>
      <c r="C188" s="407" t="s">
        <v>369</v>
      </c>
      <c r="D188" s="406" t="s">
        <v>70</v>
      </c>
      <c r="E188" s="396"/>
      <c r="F188" s="396"/>
      <c r="G188" s="396"/>
      <c r="H188" s="396"/>
      <c r="I188" s="396"/>
      <c r="J188" s="396"/>
      <c r="K188" s="396"/>
      <c r="L188" s="396"/>
      <c r="M188" s="396"/>
      <c r="N188" s="396"/>
      <c r="O188" s="396"/>
      <c r="P188" s="396"/>
      <c r="Q188" s="100">
        <f t="shared" si="125"/>
        <v>0</v>
      </c>
      <c r="R188" s="389"/>
      <c r="S188" s="678" t="s">
        <v>524</v>
      </c>
      <c r="T188" s="407" t="s">
        <v>369</v>
      </c>
      <c r="U188" s="396"/>
      <c r="V188" s="720"/>
      <c r="W188" s="409">
        <f aca="true" t="shared" si="127" ref="W188:AH189">+E188*$U188</f>
        <v>0</v>
      </c>
      <c r="X188" s="409">
        <f t="shared" si="127"/>
        <v>0</v>
      </c>
      <c r="Y188" s="409">
        <f t="shared" si="127"/>
        <v>0</v>
      </c>
      <c r="Z188" s="409">
        <f t="shared" si="127"/>
        <v>0</v>
      </c>
      <c r="AA188" s="409">
        <f t="shared" si="127"/>
        <v>0</v>
      </c>
      <c r="AB188" s="409">
        <f t="shared" si="127"/>
        <v>0</v>
      </c>
      <c r="AC188" s="409">
        <f t="shared" si="127"/>
        <v>0</v>
      </c>
      <c r="AD188" s="409">
        <f t="shared" si="127"/>
        <v>0</v>
      </c>
      <c r="AE188" s="409">
        <f t="shared" si="127"/>
        <v>0</v>
      </c>
      <c r="AF188" s="409">
        <f t="shared" si="127"/>
        <v>0</v>
      </c>
      <c r="AG188" s="409">
        <f t="shared" si="127"/>
        <v>0</v>
      </c>
      <c r="AH188" s="409">
        <f t="shared" si="127"/>
        <v>0</v>
      </c>
      <c r="AI188" s="100">
        <f t="shared" si="100"/>
        <v>0</v>
      </c>
    </row>
    <row r="189" spans="2:35" ht="12.75">
      <c r="B189" s="678" t="s">
        <v>525</v>
      </c>
      <c r="C189" s="407" t="s">
        <v>370</v>
      </c>
      <c r="D189" s="406" t="s">
        <v>70</v>
      </c>
      <c r="E189" s="396"/>
      <c r="F189" s="396"/>
      <c r="G189" s="396"/>
      <c r="H189" s="396"/>
      <c r="I189" s="396"/>
      <c r="J189" s="396"/>
      <c r="K189" s="396"/>
      <c r="L189" s="396"/>
      <c r="M189" s="396"/>
      <c r="N189" s="396"/>
      <c r="O189" s="396"/>
      <c r="P189" s="396"/>
      <c r="Q189" s="100">
        <f t="shared" si="125"/>
        <v>0</v>
      </c>
      <c r="R189" s="389"/>
      <c r="S189" s="678" t="s">
        <v>525</v>
      </c>
      <c r="T189" s="407" t="s">
        <v>370</v>
      </c>
      <c r="U189" s="396"/>
      <c r="V189" s="720"/>
      <c r="W189" s="409">
        <f t="shared" si="127"/>
        <v>0</v>
      </c>
      <c r="X189" s="409">
        <f t="shared" si="127"/>
        <v>0</v>
      </c>
      <c r="Y189" s="409">
        <f t="shared" si="127"/>
        <v>0</v>
      </c>
      <c r="Z189" s="409">
        <f t="shared" si="127"/>
        <v>0</v>
      </c>
      <c r="AA189" s="409">
        <f t="shared" si="127"/>
        <v>0</v>
      </c>
      <c r="AB189" s="409">
        <f t="shared" si="127"/>
        <v>0</v>
      </c>
      <c r="AC189" s="409">
        <f t="shared" si="127"/>
        <v>0</v>
      </c>
      <c r="AD189" s="409">
        <f t="shared" si="127"/>
        <v>0</v>
      </c>
      <c r="AE189" s="409">
        <f t="shared" si="127"/>
        <v>0</v>
      </c>
      <c r="AF189" s="409">
        <f t="shared" si="127"/>
        <v>0</v>
      </c>
      <c r="AG189" s="409">
        <f t="shared" si="127"/>
        <v>0</v>
      </c>
      <c r="AH189" s="409">
        <f t="shared" si="127"/>
        <v>0</v>
      </c>
      <c r="AI189" s="100">
        <f t="shared" si="100"/>
        <v>0</v>
      </c>
    </row>
    <row r="190" spans="2:35" ht="12.75">
      <c r="B190" s="678" t="s">
        <v>526</v>
      </c>
      <c r="C190" s="408" t="s">
        <v>371</v>
      </c>
      <c r="D190" s="406" t="s">
        <v>372</v>
      </c>
      <c r="E190" s="409">
        <f aca="true" t="shared" si="128" ref="E190:P190">E191+E192</f>
        <v>0</v>
      </c>
      <c r="F190" s="409">
        <f t="shared" si="128"/>
        <v>0</v>
      </c>
      <c r="G190" s="409">
        <f t="shared" si="128"/>
        <v>0</v>
      </c>
      <c r="H190" s="409">
        <f t="shared" si="128"/>
        <v>0</v>
      </c>
      <c r="I190" s="409">
        <f t="shared" si="128"/>
        <v>0</v>
      </c>
      <c r="J190" s="409">
        <f t="shared" si="128"/>
        <v>0</v>
      </c>
      <c r="K190" s="409">
        <f t="shared" si="128"/>
        <v>0</v>
      </c>
      <c r="L190" s="409">
        <f t="shared" si="128"/>
        <v>0</v>
      </c>
      <c r="M190" s="409">
        <f t="shared" si="128"/>
        <v>0</v>
      </c>
      <c r="N190" s="409">
        <f t="shared" si="128"/>
        <v>0</v>
      </c>
      <c r="O190" s="409">
        <f t="shared" si="128"/>
        <v>0</v>
      </c>
      <c r="P190" s="409">
        <f t="shared" si="128"/>
        <v>0</v>
      </c>
      <c r="Q190" s="100">
        <f t="shared" si="125"/>
        <v>0</v>
      </c>
      <c r="R190" s="389"/>
      <c r="S190" s="678" t="s">
        <v>526</v>
      </c>
      <c r="T190" s="408" t="s">
        <v>371</v>
      </c>
      <c r="U190" s="409"/>
      <c r="V190" s="720"/>
      <c r="W190" s="409">
        <f>W191+W192</f>
        <v>0</v>
      </c>
      <c r="X190" s="409">
        <f aca="true" t="shared" si="129" ref="X190:AH190">X191+X192</f>
        <v>0</v>
      </c>
      <c r="Y190" s="409">
        <f t="shared" si="129"/>
        <v>0</v>
      </c>
      <c r="Z190" s="409">
        <f t="shared" si="129"/>
        <v>0</v>
      </c>
      <c r="AA190" s="409">
        <f t="shared" si="129"/>
        <v>0</v>
      </c>
      <c r="AB190" s="409">
        <f t="shared" si="129"/>
        <v>0</v>
      </c>
      <c r="AC190" s="409">
        <f t="shared" si="129"/>
        <v>0</v>
      </c>
      <c r="AD190" s="409">
        <f t="shared" si="129"/>
        <v>0</v>
      </c>
      <c r="AE190" s="409">
        <f t="shared" si="129"/>
        <v>0</v>
      </c>
      <c r="AF190" s="409">
        <f t="shared" si="129"/>
        <v>0</v>
      </c>
      <c r="AG190" s="409">
        <f t="shared" si="129"/>
        <v>0</v>
      </c>
      <c r="AH190" s="409">
        <f t="shared" si="129"/>
        <v>0</v>
      </c>
      <c r="AI190" s="100">
        <f t="shared" si="100"/>
        <v>0</v>
      </c>
    </row>
    <row r="191" spans="2:35" ht="12.75">
      <c r="B191" s="679" t="s">
        <v>527</v>
      </c>
      <c r="C191" s="408" t="s">
        <v>383</v>
      </c>
      <c r="D191" s="406" t="s">
        <v>372</v>
      </c>
      <c r="E191" s="410"/>
      <c r="F191" s="410"/>
      <c r="G191" s="410"/>
      <c r="H191" s="410"/>
      <c r="I191" s="410"/>
      <c r="J191" s="410"/>
      <c r="K191" s="410"/>
      <c r="L191" s="410"/>
      <c r="M191" s="410"/>
      <c r="N191" s="410"/>
      <c r="O191" s="410"/>
      <c r="P191" s="410"/>
      <c r="Q191" s="100">
        <f t="shared" si="125"/>
        <v>0</v>
      </c>
      <c r="R191" s="389"/>
      <c r="S191" s="679" t="s">
        <v>527</v>
      </c>
      <c r="T191" s="408" t="s">
        <v>383</v>
      </c>
      <c r="U191" s="410"/>
      <c r="V191" s="721"/>
      <c r="W191" s="418">
        <f aca="true" t="shared" si="130" ref="W191:AH192">+E191*$U191</f>
        <v>0</v>
      </c>
      <c r="X191" s="418">
        <f t="shared" si="130"/>
        <v>0</v>
      </c>
      <c r="Y191" s="418">
        <f t="shared" si="130"/>
        <v>0</v>
      </c>
      <c r="Z191" s="418">
        <f t="shared" si="130"/>
        <v>0</v>
      </c>
      <c r="AA191" s="418">
        <f t="shared" si="130"/>
        <v>0</v>
      </c>
      <c r="AB191" s="418">
        <f t="shared" si="130"/>
        <v>0</v>
      </c>
      <c r="AC191" s="418">
        <f t="shared" si="130"/>
        <v>0</v>
      </c>
      <c r="AD191" s="418">
        <f t="shared" si="130"/>
        <v>0</v>
      </c>
      <c r="AE191" s="418">
        <f t="shared" si="130"/>
        <v>0</v>
      </c>
      <c r="AF191" s="418">
        <f t="shared" si="130"/>
        <v>0</v>
      </c>
      <c r="AG191" s="418">
        <f t="shared" si="130"/>
        <v>0</v>
      </c>
      <c r="AH191" s="418">
        <f t="shared" si="130"/>
        <v>0</v>
      </c>
      <c r="AI191" s="100">
        <f t="shared" si="100"/>
        <v>0</v>
      </c>
    </row>
    <row r="192" spans="2:35" ht="12.75">
      <c r="B192" s="683" t="s">
        <v>528</v>
      </c>
      <c r="C192" s="424" t="s">
        <v>378</v>
      </c>
      <c r="D192" s="425" t="s">
        <v>372</v>
      </c>
      <c r="E192" s="402"/>
      <c r="F192" s="402"/>
      <c r="G192" s="402"/>
      <c r="H192" s="402"/>
      <c r="I192" s="402"/>
      <c r="J192" s="402"/>
      <c r="K192" s="402"/>
      <c r="L192" s="402"/>
      <c r="M192" s="402"/>
      <c r="N192" s="402"/>
      <c r="O192" s="402"/>
      <c r="P192" s="402"/>
      <c r="Q192" s="426">
        <f t="shared" si="125"/>
        <v>0</v>
      </c>
      <c r="R192" s="429"/>
      <c r="S192" s="683" t="s">
        <v>528</v>
      </c>
      <c r="T192" s="424" t="s">
        <v>378</v>
      </c>
      <c r="U192" s="402"/>
      <c r="V192" s="726"/>
      <c r="W192" s="699">
        <f t="shared" si="130"/>
        <v>0</v>
      </c>
      <c r="X192" s="699">
        <f t="shared" si="130"/>
        <v>0</v>
      </c>
      <c r="Y192" s="699">
        <f t="shared" si="130"/>
        <v>0</v>
      </c>
      <c r="Z192" s="699">
        <f t="shared" si="130"/>
        <v>0</v>
      </c>
      <c r="AA192" s="699">
        <f t="shared" si="130"/>
        <v>0</v>
      </c>
      <c r="AB192" s="699">
        <f t="shared" si="130"/>
        <v>0</v>
      </c>
      <c r="AC192" s="699">
        <f t="shared" si="130"/>
        <v>0</v>
      </c>
      <c r="AD192" s="699">
        <f t="shared" si="130"/>
        <v>0</v>
      </c>
      <c r="AE192" s="699">
        <f t="shared" si="130"/>
        <v>0</v>
      </c>
      <c r="AF192" s="699">
        <f t="shared" si="130"/>
        <v>0</v>
      </c>
      <c r="AG192" s="699">
        <f t="shared" si="130"/>
        <v>0</v>
      </c>
      <c r="AH192" s="699">
        <f t="shared" si="130"/>
        <v>0</v>
      </c>
      <c r="AI192" s="426">
        <f t="shared" si="100"/>
        <v>0</v>
      </c>
    </row>
    <row r="193" spans="2:35" ht="12.75">
      <c r="B193" s="684" t="s">
        <v>194</v>
      </c>
      <c r="C193" s="685" t="s">
        <v>529</v>
      </c>
      <c r="D193" s="686" t="s">
        <v>70</v>
      </c>
      <c r="E193" s="687">
        <f>E170+E159</f>
        <v>0</v>
      </c>
      <c r="F193" s="687">
        <f aca="true" t="shared" si="131" ref="F193:P193">F170+F159</f>
        <v>0</v>
      </c>
      <c r="G193" s="687">
        <f t="shared" si="131"/>
        <v>0</v>
      </c>
      <c r="H193" s="687">
        <f t="shared" si="131"/>
        <v>0</v>
      </c>
      <c r="I193" s="687">
        <f t="shared" si="131"/>
        <v>0</v>
      </c>
      <c r="J193" s="687">
        <f t="shared" si="131"/>
        <v>0</v>
      </c>
      <c r="K193" s="687">
        <f t="shared" si="131"/>
        <v>0</v>
      </c>
      <c r="L193" s="687">
        <f t="shared" si="131"/>
        <v>0</v>
      </c>
      <c r="M193" s="687">
        <f t="shared" si="131"/>
        <v>0</v>
      </c>
      <c r="N193" s="687">
        <f t="shared" si="131"/>
        <v>0</v>
      </c>
      <c r="O193" s="687">
        <f t="shared" si="131"/>
        <v>0</v>
      </c>
      <c r="P193" s="687">
        <f t="shared" si="131"/>
        <v>0</v>
      </c>
      <c r="Q193" s="427">
        <f t="shared" si="125"/>
        <v>0</v>
      </c>
      <c r="R193" s="389"/>
      <c r="S193" s="684" t="s">
        <v>194</v>
      </c>
      <c r="T193" s="685" t="s">
        <v>529</v>
      </c>
      <c r="U193" s="687"/>
      <c r="V193" s="727"/>
      <c r="W193" s="700">
        <f>W170+W159</f>
        <v>0</v>
      </c>
      <c r="X193" s="700">
        <f aca="true" t="shared" si="132" ref="X193:AH193">X170+X159</f>
        <v>0</v>
      </c>
      <c r="Y193" s="700">
        <f t="shared" si="132"/>
        <v>0</v>
      </c>
      <c r="Z193" s="700">
        <f t="shared" si="132"/>
        <v>0</v>
      </c>
      <c r="AA193" s="700">
        <f t="shared" si="132"/>
        <v>0</v>
      </c>
      <c r="AB193" s="700">
        <f t="shared" si="132"/>
        <v>0</v>
      </c>
      <c r="AC193" s="700">
        <f t="shared" si="132"/>
        <v>0</v>
      </c>
      <c r="AD193" s="700">
        <f t="shared" si="132"/>
        <v>0</v>
      </c>
      <c r="AE193" s="700">
        <f t="shared" si="132"/>
        <v>0</v>
      </c>
      <c r="AF193" s="700">
        <f t="shared" si="132"/>
        <v>0</v>
      </c>
      <c r="AG193" s="700">
        <f t="shared" si="132"/>
        <v>0</v>
      </c>
      <c r="AH193" s="700">
        <f t="shared" si="132"/>
        <v>0</v>
      </c>
      <c r="AI193" s="427">
        <f t="shared" si="100"/>
        <v>0</v>
      </c>
    </row>
    <row r="194" spans="2:35" ht="12.75">
      <c r="B194" s="45" t="s">
        <v>195</v>
      </c>
      <c r="C194" s="387" t="s">
        <v>385</v>
      </c>
      <c r="D194" s="697"/>
      <c r="E194" s="102">
        <f>E197+E198+E199+E202</f>
        <v>0</v>
      </c>
      <c r="F194" s="102">
        <f aca="true" t="shared" si="133" ref="F194:P194">F197+F198+F199+F202</f>
        <v>0</v>
      </c>
      <c r="G194" s="102">
        <f t="shared" si="133"/>
        <v>0</v>
      </c>
      <c r="H194" s="102">
        <f t="shared" si="133"/>
        <v>0</v>
      </c>
      <c r="I194" s="102">
        <f t="shared" si="133"/>
        <v>0</v>
      </c>
      <c r="J194" s="102">
        <f t="shared" si="133"/>
        <v>0</v>
      </c>
      <c r="K194" s="102">
        <f t="shared" si="133"/>
        <v>0</v>
      </c>
      <c r="L194" s="102">
        <f t="shared" si="133"/>
        <v>0</v>
      </c>
      <c r="M194" s="102">
        <f t="shared" si="133"/>
        <v>0</v>
      </c>
      <c r="N194" s="102">
        <f t="shared" si="133"/>
        <v>0</v>
      </c>
      <c r="O194" s="102">
        <f t="shared" si="133"/>
        <v>0</v>
      </c>
      <c r="P194" s="102">
        <f t="shared" si="133"/>
        <v>0</v>
      </c>
      <c r="Q194" s="103">
        <f t="shared" si="125"/>
        <v>0</v>
      </c>
      <c r="R194" s="389"/>
      <c r="S194" s="45" t="s">
        <v>195</v>
      </c>
      <c r="T194" s="387" t="s">
        <v>385</v>
      </c>
      <c r="U194" s="102"/>
      <c r="V194" s="722"/>
      <c r="W194" s="430">
        <f>W197+W198+W199+W202</f>
        <v>0</v>
      </c>
      <c r="X194" s="430">
        <f aca="true" t="shared" si="134" ref="X194:AH194">X197+X198+X199+X202</f>
        <v>0</v>
      </c>
      <c r="Y194" s="430">
        <f t="shared" si="134"/>
        <v>0</v>
      </c>
      <c r="Z194" s="430">
        <f t="shared" si="134"/>
        <v>0</v>
      </c>
      <c r="AA194" s="430">
        <f t="shared" si="134"/>
        <v>0</v>
      </c>
      <c r="AB194" s="430">
        <f t="shared" si="134"/>
        <v>0</v>
      </c>
      <c r="AC194" s="430">
        <f t="shared" si="134"/>
        <v>0</v>
      </c>
      <c r="AD194" s="430">
        <f t="shared" si="134"/>
        <v>0</v>
      </c>
      <c r="AE194" s="430">
        <f t="shared" si="134"/>
        <v>0</v>
      </c>
      <c r="AF194" s="430">
        <f t="shared" si="134"/>
        <v>0</v>
      </c>
      <c r="AG194" s="430">
        <f t="shared" si="134"/>
        <v>0</v>
      </c>
      <c r="AH194" s="430">
        <f t="shared" si="134"/>
        <v>0</v>
      </c>
      <c r="AI194" s="103">
        <f t="shared" si="100"/>
        <v>0</v>
      </c>
    </row>
    <row r="195" spans="2:35" ht="12.75">
      <c r="B195" s="49" t="s">
        <v>318</v>
      </c>
      <c r="C195" s="412" t="s">
        <v>375</v>
      </c>
      <c r="D195" s="413"/>
      <c r="E195" s="674"/>
      <c r="F195" s="674"/>
      <c r="G195" s="674"/>
      <c r="H195" s="674"/>
      <c r="I195" s="674"/>
      <c r="J195" s="674"/>
      <c r="K195" s="674"/>
      <c r="L195" s="674"/>
      <c r="M195" s="674"/>
      <c r="N195" s="674"/>
      <c r="O195" s="674"/>
      <c r="P195" s="674"/>
      <c r="Q195" s="414"/>
      <c r="R195" s="389"/>
      <c r="S195" s="49" t="s">
        <v>318</v>
      </c>
      <c r="T195" s="412" t="s">
        <v>375</v>
      </c>
      <c r="U195" s="674"/>
      <c r="V195" s="728"/>
      <c r="W195" s="674"/>
      <c r="X195" s="674"/>
      <c r="Y195" s="674"/>
      <c r="Z195" s="674"/>
      <c r="AA195" s="674"/>
      <c r="AB195" s="674"/>
      <c r="AC195" s="674"/>
      <c r="AD195" s="674"/>
      <c r="AE195" s="674"/>
      <c r="AF195" s="674"/>
      <c r="AG195" s="674"/>
      <c r="AH195" s="674"/>
      <c r="AI195" s="414">
        <f t="shared" si="100"/>
        <v>0</v>
      </c>
    </row>
    <row r="196" spans="2:35" ht="12.75">
      <c r="B196" s="675" t="s">
        <v>530</v>
      </c>
      <c r="C196" s="676" t="s">
        <v>505</v>
      </c>
      <c r="D196" s="489" t="s">
        <v>366</v>
      </c>
      <c r="E196" s="677"/>
      <c r="F196" s="677"/>
      <c r="G196" s="677"/>
      <c r="H196" s="677"/>
      <c r="I196" s="677"/>
      <c r="J196" s="677"/>
      <c r="K196" s="677"/>
      <c r="L196" s="677"/>
      <c r="M196" s="677"/>
      <c r="N196" s="677"/>
      <c r="O196" s="677"/>
      <c r="P196" s="677"/>
      <c r="Q196" s="491"/>
      <c r="R196" s="389"/>
      <c r="S196" s="675" t="s">
        <v>530</v>
      </c>
      <c r="T196" s="676" t="s">
        <v>505</v>
      </c>
      <c r="U196" s="677"/>
      <c r="V196" s="725"/>
      <c r="W196" s="677"/>
      <c r="X196" s="677"/>
      <c r="Y196" s="677"/>
      <c r="Z196" s="677"/>
      <c r="AA196" s="677"/>
      <c r="AB196" s="677"/>
      <c r="AC196" s="677"/>
      <c r="AD196" s="677"/>
      <c r="AE196" s="677"/>
      <c r="AF196" s="677"/>
      <c r="AG196" s="677"/>
      <c r="AH196" s="677"/>
      <c r="AI196" s="491">
        <f t="shared" si="100"/>
        <v>0</v>
      </c>
    </row>
    <row r="197" spans="2:35" ht="12.75">
      <c r="B197" s="678" t="s">
        <v>531</v>
      </c>
      <c r="C197" s="391" t="s">
        <v>506</v>
      </c>
      <c r="D197" s="392" t="s">
        <v>366</v>
      </c>
      <c r="E197" s="396"/>
      <c r="F197" s="396"/>
      <c r="G197" s="396"/>
      <c r="H197" s="396"/>
      <c r="I197" s="396"/>
      <c r="J197" s="396"/>
      <c r="K197" s="396"/>
      <c r="L197" s="396"/>
      <c r="M197" s="396"/>
      <c r="N197" s="396"/>
      <c r="O197" s="396"/>
      <c r="P197" s="396"/>
      <c r="Q197" s="394">
        <f>SUM(E197:P197)</f>
        <v>0</v>
      </c>
      <c r="R197" s="389"/>
      <c r="S197" s="678" t="s">
        <v>531</v>
      </c>
      <c r="T197" s="391" t="s">
        <v>506</v>
      </c>
      <c r="U197" s="396"/>
      <c r="V197" s="720"/>
      <c r="W197" s="409">
        <f aca="true" t="shared" si="135" ref="W197:AH198">+E197*$U197</f>
        <v>0</v>
      </c>
      <c r="X197" s="409">
        <f t="shared" si="135"/>
        <v>0</v>
      </c>
      <c r="Y197" s="409">
        <f t="shared" si="135"/>
        <v>0</v>
      </c>
      <c r="Z197" s="409">
        <f t="shared" si="135"/>
        <v>0</v>
      </c>
      <c r="AA197" s="409">
        <f t="shared" si="135"/>
        <v>0</v>
      </c>
      <c r="AB197" s="409">
        <f t="shared" si="135"/>
        <v>0</v>
      </c>
      <c r="AC197" s="409">
        <f t="shared" si="135"/>
        <v>0</v>
      </c>
      <c r="AD197" s="409">
        <f t="shared" si="135"/>
        <v>0</v>
      </c>
      <c r="AE197" s="409">
        <f t="shared" si="135"/>
        <v>0</v>
      </c>
      <c r="AF197" s="409">
        <f t="shared" si="135"/>
        <v>0</v>
      </c>
      <c r="AG197" s="409">
        <f t="shared" si="135"/>
        <v>0</v>
      </c>
      <c r="AH197" s="409">
        <f t="shared" si="135"/>
        <v>0</v>
      </c>
      <c r="AI197" s="394">
        <f t="shared" si="100"/>
        <v>0</v>
      </c>
    </row>
    <row r="198" spans="2:35" ht="12.75">
      <c r="B198" s="678" t="s">
        <v>532</v>
      </c>
      <c r="C198" s="391" t="s">
        <v>367</v>
      </c>
      <c r="D198" s="392" t="s">
        <v>366</v>
      </c>
      <c r="E198" s="396"/>
      <c r="F198" s="396"/>
      <c r="G198" s="396"/>
      <c r="H198" s="396"/>
      <c r="I198" s="396"/>
      <c r="J198" s="396"/>
      <c r="K198" s="396"/>
      <c r="L198" s="396"/>
      <c r="M198" s="396"/>
      <c r="N198" s="396"/>
      <c r="O198" s="396"/>
      <c r="P198" s="396"/>
      <c r="Q198" s="394">
        <f>SUM(E198:P198)</f>
        <v>0</v>
      </c>
      <c r="R198" s="389"/>
      <c r="S198" s="678" t="s">
        <v>532</v>
      </c>
      <c r="T198" s="391" t="s">
        <v>367</v>
      </c>
      <c r="U198" s="396"/>
      <c r="V198" s="720"/>
      <c r="W198" s="409">
        <f t="shared" si="135"/>
        <v>0</v>
      </c>
      <c r="X198" s="409">
        <f t="shared" si="135"/>
        <v>0</v>
      </c>
      <c r="Y198" s="409">
        <f t="shared" si="135"/>
        <v>0</v>
      </c>
      <c r="Z198" s="409">
        <f t="shared" si="135"/>
        <v>0</v>
      </c>
      <c r="AA198" s="409">
        <f t="shared" si="135"/>
        <v>0</v>
      </c>
      <c r="AB198" s="409">
        <f t="shared" si="135"/>
        <v>0</v>
      </c>
      <c r="AC198" s="409">
        <f t="shared" si="135"/>
        <v>0</v>
      </c>
      <c r="AD198" s="409">
        <f t="shared" si="135"/>
        <v>0</v>
      </c>
      <c r="AE198" s="409">
        <f t="shared" si="135"/>
        <v>0</v>
      </c>
      <c r="AF198" s="409">
        <f t="shared" si="135"/>
        <v>0</v>
      </c>
      <c r="AG198" s="409">
        <f t="shared" si="135"/>
        <v>0</v>
      </c>
      <c r="AH198" s="409">
        <f t="shared" si="135"/>
        <v>0</v>
      </c>
      <c r="AI198" s="394">
        <f t="shared" si="100"/>
        <v>0</v>
      </c>
    </row>
    <row r="199" spans="2:35" ht="12.75">
      <c r="B199" s="678" t="s">
        <v>10</v>
      </c>
      <c r="C199" s="405" t="s">
        <v>368</v>
      </c>
      <c r="D199" s="406" t="s">
        <v>70</v>
      </c>
      <c r="E199" s="415">
        <f aca="true" t="shared" si="136" ref="E199:P199">E200+E201</f>
        <v>0</v>
      </c>
      <c r="F199" s="415">
        <f t="shared" si="136"/>
        <v>0</v>
      </c>
      <c r="G199" s="415">
        <f t="shared" si="136"/>
        <v>0</v>
      </c>
      <c r="H199" s="415">
        <f t="shared" si="136"/>
        <v>0</v>
      </c>
      <c r="I199" s="415">
        <f t="shared" si="136"/>
        <v>0</v>
      </c>
      <c r="J199" s="415">
        <f t="shared" si="136"/>
        <v>0</v>
      </c>
      <c r="K199" s="415">
        <f t="shared" si="136"/>
        <v>0</v>
      </c>
      <c r="L199" s="415">
        <f t="shared" si="136"/>
        <v>0</v>
      </c>
      <c r="M199" s="415">
        <f t="shared" si="136"/>
        <v>0</v>
      </c>
      <c r="N199" s="415">
        <f t="shared" si="136"/>
        <v>0</v>
      </c>
      <c r="O199" s="415">
        <f t="shared" si="136"/>
        <v>0</v>
      </c>
      <c r="P199" s="415">
        <f t="shared" si="136"/>
        <v>0</v>
      </c>
      <c r="Q199" s="100">
        <f aca="true" t="shared" si="137" ref="Q199:Q204">SUM(E199:P199)</f>
        <v>0</v>
      </c>
      <c r="R199" s="389"/>
      <c r="S199" s="678" t="s">
        <v>10</v>
      </c>
      <c r="T199" s="405" t="s">
        <v>368</v>
      </c>
      <c r="U199" s="415"/>
      <c r="V199" s="720"/>
      <c r="W199" s="409">
        <f>W200+W201</f>
        <v>0</v>
      </c>
      <c r="X199" s="409">
        <f aca="true" t="shared" si="138" ref="X199:AH199">X200+X201</f>
        <v>0</v>
      </c>
      <c r="Y199" s="409">
        <f t="shared" si="138"/>
        <v>0</v>
      </c>
      <c r="Z199" s="409">
        <f t="shared" si="138"/>
        <v>0</v>
      </c>
      <c r="AA199" s="409">
        <f t="shared" si="138"/>
        <v>0</v>
      </c>
      <c r="AB199" s="409">
        <f t="shared" si="138"/>
        <v>0</v>
      </c>
      <c r="AC199" s="409">
        <f t="shared" si="138"/>
        <v>0</v>
      </c>
      <c r="AD199" s="409">
        <f t="shared" si="138"/>
        <v>0</v>
      </c>
      <c r="AE199" s="409">
        <f t="shared" si="138"/>
        <v>0</v>
      </c>
      <c r="AF199" s="409">
        <f t="shared" si="138"/>
        <v>0</v>
      </c>
      <c r="AG199" s="409">
        <f t="shared" si="138"/>
        <v>0</v>
      </c>
      <c r="AH199" s="409">
        <f t="shared" si="138"/>
        <v>0</v>
      </c>
      <c r="AI199" s="100">
        <f t="shared" si="100"/>
        <v>0</v>
      </c>
    </row>
    <row r="200" spans="2:35" ht="12.75">
      <c r="B200" s="678" t="s">
        <v>11</v>
      </c>
      <c r="C200" s="407" t="s">
        <v>369</v>
      </c>
      <c r="D200" s="406" t="s">
        <v>70</v>
      </c>
      <c r="E200" s="396"/>
      <c r="F200" s="396"/>
      <c r="G200" s="396"/>
      <c r="H200" s="396"/>
      <c r="I200" s="396"/>
      <c r="J200" s="396"/>
      <c r="K200" s="396"/>
      <c r="L200" s="396"/>
      <c r="M200" s="396"/>
      <c r="N200" s="396"/>
      <c r="O200" s="396"/>
      <c r="P200" s="396"/>
      <c r="Q200" s="100">
        <f t="shared" si="137"/>
        <v>0</v>
      </c>
      <c r="R200" s="389"/>
      <c r="S200" s="678" t="s">
        <v>11</v>
      </c>
      <c r="T200" s="407" t="s">
        <v>369</v>
      </c>
      <c r="U200" s="396"/>
      <c r="V200" s="720"/>
      <c r="W200" s="409">
        <f aca="true" t="shared" si="139" ref="W200:AH201">+E200*$U200</f>
        <v>0</v>
      </c>
      <c r="X200" s="409">
        <f t="shared" si="139"/>
        <v>0</v>
      </c>
      <c r="Y200" s="409">
        <f t="shared" si="139"/>
        <v>0</v>
      </c>
      <c r="Z200" s="409">
        <f t="shared" si="139"/>
        <v>0</v>
      </c>
      <c r="AA200" s="409">
        <f t="shared" si="139"/>
        <v>0</v>
      </c>
      <c r="AB200" s="409">
        <f t="shared" si="139"/>
        <v>0</v>
      </c>
      <c r="AC200" s="409">
        <f t="shared" si="139"/>
        <v>0</v>
      </c>
      <c r="AD200" s="409">
        <f t="shared" si="139"/>
        <v>0</v>
      </c>
      <c r="AE200" s="409">
        <f t="shared" si="139"/>
        <v>0</v>
      </c>
      <c r="AF200" s="409">
        <f t="shared" si="139"/>
        <v>0</v>
      </c>
      <c r="AG200" s="409">
        <f t="shared" si="139"/>
        <v>0</v>
      </c>
      <c r="AH200" s="409">
        <f t="shared" si="139"/>
        <v>0</v>
      </c>
      <c r="AI200" s="100">
        <f t="shared" si="100"/>
        <v>0</v>
      </c>
    </row>
    <row r="201" spans="2:35" ht="12.75">
      <c r="B201" s="678" t="s">
        <v>12</v>
      </c>
      <c r="C201" s="407" t="s">
        <v>370</v>
      </c>
      <c r="D201" s="406" t="s">
        <v>70</v>
      </c>
      <c r="E201" s="396"/>
      <c r="F201" s="396"/>
      <c r="G201" s="396"/>
      <c r="H201" s="396"/>
      <c r="I201" s="396"/>
      <c r="J201" s="396"/>
      <c r="K201" s="396"/>
      <c r="L201" s="396"/>
      <c r="M201" s="396"/>
      <c r="N201" s="396"/>
      <c r="O201" s="396"/>
      <c r="P201" s="396"/>
      <c r="Q201" s="100">
        <f t="shared" si="137"/>
        <v>0</v>
      </c>
      <c r="R201" s="389"/>
      <c r="S201" s="678" t="s">
        <v>12</v>
      </c>
      <c r="T201" s="407" t="s">
        <v>370</v>
      </c>
      <c r="U201" s="396"/>
      <c r="V201" s="720"/>
      <c r="W201" s="409">
        <f t="shared" si="139"/>
        <v>0</v>
      </c>
      <c r="X201" s="409">
        <f t="shared" si="139"/>
        <v>0</v>
      </c>
      <c r="Y201" s="409">
        <f t="shared" si="139"/>
        <v>0</v>
      </c>
      <c r="Z201" s="409">
        <f t="shared" si="139"/>
        <v>0</v>
      </c>
      <c r="AA201" s="409">
        <f t="shared" si="139"/>
        <v>0</v>
      </c>
      <c r="AB201" s="409">
        <f t="shared" si="139"/>
        <v>0</v>
      </c>
      <c r="AC201" s="409">
        <f t="shared" si="139"/>
        <v>0</v>
      </c>
      <c r="AD201" s="409">
        <f t="shared" si="139"/>
        <v>0</v>
      </c>
      <c r="AE201" s="409">
        <f t="shared" si="139"/>
        <v>0</v>
      </c>
      <c r="AF201" s="409">
        <f t="shared" si="139"/>
        <v>0</v>
      </c>
      <c r="AG201" s="409">
        <f t="shared" si="139"/>
        <v>0</v>
      </c>
      <c r="AH201" s="409">
        <f t="shared" si="139"/>
        <v>0</v>
      </c>
      <c r="AI201" s="100">
        <f t="shared" si="100"/>
        <v>0</v>
      </c>
    </row>
    <row r="202" spans="2:35" ht="12.75">
      <c r="B202" s="678" t="s">
        <v>15</v>
      </c>
      <c r="C202" s="408" t="s">
        <v>371</v>
      </c>
      <c r="D202" s="406" t="s">
        <v>372</v>
      </c>
      <c r="E202" s="409">
        <f aca="true" t="shared" si="140" ref="E202:P202">E203+E204</f>
        <v>0</v>
      </c>
      <c r="F202" s="409">
        <f t="shared" si="140"/>
        <v>0</v>
      </c>
      <c r="G202" s="409">
        <f t="shared" si="140"/>
        <v>0</v>
      </c>
      <c r="H202" s="409">
        <f t="shared" si="140"/>
        <v>0</v>
      </c>
      <c r="I202" s="409">
        <f t="shared" si="140"/>
        <v>0</v>
      </c>
      <c r="J202" s="409">
        <f t="shared" si="140"/>
        <v>0</v>
      </c>
      <c r="K202" s="409">
        <f t="shared" si="140"/>
        <v>0</v>
      </c>
      <c r="L202" s="409">
        <f t="shared" si="140"/>
        <v>0</v>
      </c>
      <c r="M202" s="409">
        <f t="shared" si="140"/>
        <v>0</v>
      </c>
      <c r="N202" s="409">
        <f t="shared" si="140"/>
        <v>0</v>
      </c>
      <c r="O202" s="409">
        <f t="shared" si="140"/>
        <v>0</v>
      </c>
      <c r="P202" s="409">
        <f t="shared" si="140"/>
        <v>0</v>
      </c>
      <c r="Q202" s="100">
        <f t="shared" si="137"/>
        <v>0</v>
      </c>
      <c r="R202" s="389"/>
      <c r="S202" s="678" t="s">
        <v>15</v>
      </c>
      <c r="T202" s="408" t="s">
        <v>371</v>
      </c>
      <c r="U202" s="409"/>
      <c r="V202" s="720"/>
      <c r="W202" s="409">
        <f>W203+W204</f>
        <v>0</v>
      </c>
      <c r="X202" s="409">
        <f aca="true" t="shared" si="141" ref="X202:AH202">X203+X204</f>
        <v>0</v>
      </c>
      <c r="Y202" s="409">
        <f t="shared" si="141"/>
        <v>0</v>
      </c>
      <c r="Z202" s="409">
        <f t="shared" si="141"/>
        <v>0</v>
      </c>
      <c r="AA202" s="409">
        <f t="shared" si="141"/>
        <v>0</v>
      </c>
      <c r="AB202" s="409">
        <f t="shared" si="141"/>
        <v>0</v>
      </c>
      <c r="AC202" s="409">
        <f t="shared" si="141"/>
        <v>0</v>
      </c>
      <c r="AD202" s="409">
        <f t="shared" si="141"/>
        <v>0</v>
      </c>
      <c r="AE202" s="409">
        <f t="shared" si="141"/>
        <v>0</v>
      </c>
      <c r="AF202" s="409">
        <f t="shared" si="141"/>
        <v>0</v>
      </c>
      <c r="AG202" s="409">
        <f t="shared" si="141"/>
        <v>0</v>
      </c>
      <c r="AH202" s="409">
        <f t="shared" si="141"/>
        <v>0</v>
      </c>
      <c r="AI202" s="100">
        <f t="shared" si="100"/>
        <v>0</v>
      </c>
    </row>
    <row r="203" spans="2:35" ht="12.75">
      <c r="B203" s="679" t="s">
        <v>533</v>
      </c>
      <c r="C203" s="408" t="s">
        <v>383</v>
      </c>
      <c r="D203" s="406" t="s">
        <v>372</v>
      </c>
      <c r="E203" s="410"/>
      <c r="F203" s="410"/>
      <c r="G203" s="410"/>
      <c r="H203" s="410"/>
      <c r="I203" s="410"/>
      <c r="J203" s="410"/>
      <c r="K203" s="410"/>
      <c r="L203" s="410"/>
      <c r="M203" s="410"/>
      <c r="N203" s="410"/>
      <c r="O203" s="410"/>
      <c r="P203" s="410"/>
      <c r="Q203" s="100">
        <f t="shared" si="137"/>
        <v>0</v>
      </c>
      <c r="R203" s="389"/>
      <c r="S203" s="679" t="s">
        <v>533</v>
      </c>
      <c r="T203" s="408" t="s">
        <v>383</v>
      </c>
      <c r="U203" s="410"/>
      <c r="V203" s="721"/>
      <c r="W203" s="418">
        <f aca="true" t="shared" si="142" ref="W203:AH204">+E203*$U203</f>
        <v>0</v>
      </c>
      <c r="X203" s="418">
        <f t="shared" si="142"/>
        <v>0</v>
      </c>
      <c r="Y203" s="418">
        <f t="shared" si="142"/>
        <v>0</v>
      </c>
      <c r="Z203" s="418">
        <f t="shared" si="142"/>
        <v>0</v>
      </c>
      <c r="AA203" s="418">
        <f t="shared" si="142"/>
        <v>0</v>
      </c>
      <c r="AB203" s="418">
        <f t="shared" si="142"/>
        <v>0</v>
      </c>
      <c r="AC203" s="418">
        <f t="shared" si="142"/>
        <v>0</v>
      </c>
      <c r="AD203" s="418">
        <f t="shared" si="142"/>
        <v>0</v>
      </c>
      <c r="AE203" s="418">
        <f t="shared" si="142"/>
        <v>0</v>
      </c>
      <c r="AF203" s="418">
        <f t="shared" si="142"/>
        <v>0</v>
      </c>
      <c r="AG203" s="418">
        <f t="shared" si="142"/>
        <v>0</v>
      </c>
      <c r="AH203" s="418">
        <f t="shared" si="142"/>
        <v>0</v>
      </c>
      <c r="AI203" s="100">
        <f t="shared" si="100"/>
        <v>0</v>
      </c>
    </row>
    <row r="204" spans="2:35" ht="12.75">
      <c r="B204" s="683" t="s">
        <v>534</v>
      </c>
      <c r="C204" s="424" t="s">
        <v>378</v>
      </c>
      <c r="D204" s="425" t="s">
        <v>372</v>
      </c>
      <c r="E204" s="402"/>
      <c r="F204" s="402"/>
      <c r="G204" s="402"/>
      <c r="H204" s="402"/>
      <c r="I204" s="402"/>
      <c r="J204" s="402"/>
      <c r="K204" s="402"/>
      <c r="L204" s="402"/>
      <c r="M204" s="402"/>
      <c r="N204" s="402"/>
      <c r="O204" s="402"/>
      <c r="P204" s="402"/>
      <c r="Q204" s="426">
        <f t="shared" si="137"/>
        <v>0</v>
      </c>
      <c r="R204" s="389"/>
      <c r="S204" s="683" t="s">
        <v>534</v>
      </c>
      <c r="T204" s="424" t="s">
        <v>378</v>
      </c>
      <c r="U204" s="402"/>
      <c r="V204" s="726"/>
      <c r="W204" s="699">
        <f t="shared" si="142"/>
        <v>0</v>
      </c>
      <c r="X204" s="699">
        <f t="shared" si="142"/>
        <v>0</v>
      </c>
      <c r="Y204" s="699">
        <f t="shared" si="142"/>
        <v>0</v>
      </c>
      <c r="Z204" s="699">
        <f t="shared" si="142"/>
        <v>0</v>
      </c>
      <c r="AA204" s="699">
        <f t="shared" si="142"/>
        <v>0</v>
      </c>
      <c r="AB204" s="699">
        <f t="shared" si="142"/>
        <v>0</v>
      </c>
      <c r="AC204" s="699">
        <f t="shared" si="142"/>
        <v>0</v>
      </c>
      <c r="AD204" s="699">
        <f t="shared" si="142"/>
        <v>0</v>
      </c>
      <c r="AE204" s="699">
        <f t="shared" si="142"/>
        <v>0</v>
      </c>
      <c r="AF204" s="699">
        <f t="shared" si="142"/>
        <v>0</v>
      </c>
      <c r="AG204" s="699">
        <f t="shared" si="142"/>
        <v>0</v>
      </c>
      <c r="AH204" s="699">
        <f t="shared" si="142"/>
        <v>0</v>
      </c>
      <c r="AI204" s="426">
        <f t="shared" si="100"/>
        <v>0</v>
      </c>
    </row>
    <row r="205" spans="2:35" ht="12.75">
      <c r="B205" s="684"/>
      <c r="C205" s="424" t="s">
        <v>535</v>
      </c>
      <c r="D205" s="425"/>
      <c r="E205" s="428"/>
      <c r="F205" s="428"/>
      <c r="G205" s="428"/>
      <c r="H205" s="428"/>
      <c r="I205" s="428"/>
      <c r="J205" s="428"/>
      <c r="K205" s="428"/>
      <c r="L205" s="428"/>
      <c r="M205" s="428"/>
      <c r="N205" s="428"/>
      <c r="O205" s="428"/>
      <c r="P205" s="428"/>
      <c r="Q205" s="426"/>
      <c r="R205" s="389"/>
      <c r="S205" s="684"/>
      <c r="T205" s="424" t="s">
        <v>535</v>
      </c>
      <c r="U205" s="428"/>
      <c r="V205" s="726"/>
      <c r="W205" s="699"/>
      <c r="X205" s="699"/>
      <c r="Y205" s="699"/>
      <c r="Z205" s="699"/>
      <c r="AA205" s="699"/>
      <c r="AB205" s="699"/>
      <c r="AC205" s="699"/>
      <c r="AD205" s="699"/>
      <c r="AE205" s="699"/>
      <c r="AF205" s="699"/>
      <c r="AG205" s="699"/>
      <c r="AH205" s="699"/>
      <c r="AI205" s="426">
        <f t="shared" si="100"/>
        <v>0</v>
      </c>
    </row>
    <row r="206" spans="2:35" ht="12.75">
      <c r="B206" s="45" t="s">
        <v>196</v>
      </c>
      <c r="C206" s="387" t="s">
        <v>388</v>
      </c>
      <c r="D206" s="411" t="s">
        <v>70</v>
      </c>
      <c r="E206" s="102">
        <f>E207+E224</f>
        <v>0</v>
      </c>
      <c r="F206" s="102">
        <f aca="true" t="shared" si="143" ref="F206:P206">F207+F224</f>
        <v>0</v>
      </c>
      <c r="G206" s="102">
        <f t="shared" si="143"/>
        <v>0</v>
      </c>
      <c r="H206" s="102">
        <f t="shared" si="143"/>
        <v>0</v>
      </c>
      <c r="I206" s="102">
        <f t="shared" si="143"/>
        <v>0</v>
      </c>
      <c r="J206" s="102">
        <f t="shared" si="143"/>
        <v>0</v>
      </c>
      <c r="K206" s="102">
        <f t="shared" si="143"/>
        <v>0</v>
      </c>
      <c r="L206" s="102">
        <f t="shared" si="143"/>
        <v>0</v>
      </c>
      <c r="M206" s="102">
        <f t="shared" si="143"/>
        <v>0</v>
      </c>
      <c r="N206" s="102">
        <f t="shared" si="143"/>
        <v>0</v>
      </c>
      <c r="O206" s="102">
        <f t="shared" si="143"/>
        <v>0</v>
      </c>
      <c r="P206" s="102">
        <f t="shared" si="143"/>
        <v>0</v>
      </c>
      <c r="Q206" s="103">
        <f>SUM(E206:P206)</f>
        <v>0</v>
      </c>
      <c r="R206" s="389"/>
      <c r="S206" s="45" t="s">
        <v>196</v>
      </c>
      <c r="T206" s="387" t="s">
        <v>388</v>
      </c>
      <c r="U206" s="102"/>
      <c r="V206" s="722"/>
      <c r="W206" s="430">
        <f>W207+W224</f>
        <v>0</v>
      </c>
      <c r="X206" s="430">
        <f aca="true" t="shared" si="144" ref="X206:AH206">X207+X224</f>
        <v>0</v>
      </c>
      <c r="Y206" s="430">
        <f t="shared" si="144"/>
        <v>0</v>
      </c>
      <c r="Z206" s="430">
        <f t="shared" si="144"/>
        <v>0</v>
      </c>
      <c r="AA206" s="430">
        <f t="shared" si="144"/>
        <v>0</v>
      </c>
      <c r="AB206" s="430">
        <f t="shared" si="144"/>
        <v>0</v>
      </c>
      <c r="AC206" s="430">
        <f t="shared" si="144"/>
        <v>0</v>
      </c>
      <c r="AD206" s="430">
        <f t="shared" si="144"/>
        <v>0</v>
      </c>
      <c r="AE206" s="430">
        <f t="shared" si="144"/>
        <v>0</v>
      </c>
      <c r="AF206" s="430">
        <f t="shared" si="144"/>
        <v>0</v>
      </c>
      <c r="AG206" s="430">
        <f t="shared" si="144"/>
        <v>0</v>
      </c>
      <c r="AH206" s="430">
        <f t="shared" si="144"/>
        <v>0</v>
      </c>
      <c r="AI206" s="103">
        <f t="shared" si="100"/>
        <v>0</v>
      </c>
    </row>
    <row r="207" spans="2:35" ht="12.75">
      <c r="B207" s="675" t="s">
        <v>349</v>
      </c>
      <c r="C207" s="403" t="s">
        <v>536</v>
      </c>
      <c r="D207" s="404" t="s">
        <v>70</v>
      </c>
      <c r="E207" s="104">
        <f>E208+E214</f>
        <v>0</v>
      </c>
      <c r="F207" s="104">
        <f aca="true" t="shared" si="145" ref="F207:P207">F208+F214</f>
        <v>0</v>
      </c>
      <c r="G207" s="104">
        <f t="shared" si="145"/>
        <v>0</v>
      </c>
      <c r="H207" s="104">
        <f t="shared" si="145"/>
        <v>0</v>
      </c>
      <c r="I207" s="104">
        <f t="shared" si="145"/>
        <v>0</v>
      </c>
      <c r="J207" s="104">
        <f t="shared" si="145"/>
        <v>0</v>
      </c>
      <c r="K207" s="104">
        <f t="shared" si="145"/>
        <v>0</v>
      </c>
      <c r="L207" s="104">
        <f t="shared" si="145"/>
        <v>0</v>
      </c>
      <c r="M207" s="104">
        <f t="shared" si="145"/>
        <v>0</v>
      </c>
      <c r="N207" s="104">
        <f t="shared" si="145"/>
        <v>0</v>
      </c>
      <c r="O207" s="104">
        <f t="shared" si="145"/>
        <v>0</v>
      </c>
      <c r="P207" s="104">
        <f t="shared" si="145"/>
        <v>0</v>
      </c>
      <c r="Q207" s="99">
        <f>SUM(E207:P207)</f>
        <v>0</v>
      </c>
      <c r="R207" s="389"/>
      <c r="S207" s="675" t="s">
        <v>349</v>
      </c>
      <c r="T207" s="403" t="s">
        <v>536</v>
      </c>
      <c r="U207" s="104"/>
      <c r="V207" s="725"/>
      <c r="W207" s="677">
        <f>W208+W214</f>
        <v>0</v>
      </c>
      <c r="X207" s="677">
        <f aca="true" t="shared" si="146" ref="X207:AH207">X208+X214</f>
        <v>0</v>
      </c>
      <c r="Y207" s="677">
        <f t="shared" si="146"/>
        <v>0</v>
      </c>
      <c r="Z207" s="677">
        <f t="shared" si="146"/>
        <v>0</v>
      </c>
      <c r="AA207" s="677">
        <f t="shared" si="146"/>
        <v>0</v>
      </c>
      <c r="AB207" s="677">
        <f t="shared" si="146"/>
        <v>0</v>
      </c>
      <c r="AC207" s="677">
        <f t="shared" si="146"/>
        <v>0</v>
      </c>
      <c r="AD207" s="677">
        <f t="shared" si="146"/>
        <v>0</v>
      </c>
      <c r="AE207" s="677">
        <f t="shared" si="146"/>
        <v>0</v>
      </c>
      <c r="AF207" s="677">
        <f t="shared" si="146"/>
        <v>0</v>
      </c>
      <c r="AG207" s="677">
        <f t="shared" si="146"/>
        <v>0</v>
      </c>
      <c r="AH207" s="677">
        <f t="shared" si="146"/>
        <v>0</v>
      </c>
      <c r="AI207" s="99">
        <f t="shared" si="100"/>
        <v>0</v>
      </c>
    </row>
    <row r="208" spans="2:35" ht="12.75">
      <c r="B208" s="678"/>
      <c r="C208" s="407" t="s">
        <v>389</v>
      </c>
      <c r="D208" s="423"/>
      <c r="E208" s="415">
        <f>+E210+E211</f>
        <v>0</v>
      </c>
      <c r="F208" s="415">
        <f aca="true" t="shared" si="147" ref="F208:P208">+F210+F211</f>
        <v>0</v>
      </c>
      <c r="G208" s="415">
        <f t="shared" si="147"/>
        <v>0</v>
      </c>
      <c r="H208" s="415">
        <f t="shared" si="147"/>
        <v>0</v>
      </c>
      <c r="I208" s="415">
        <f t="shared" si="147"/>
        <v>0</v>
      </c>
      <c r="J208" s="415">
        <f t="shared" si="147"/>
        <v>0</v>
      </c>
      <c r="K208" s="415">
        <f t="shared" si="147"/>
        <v>0</v>
      </c>
      <c r="L208" s="415">
        <f t="shared" si="147"/>
        <v>0</v>
      </c>
      <c r="M208" s="415">
        <f t="shared" si="147"/>
        <v>0</v>
      </c>
      <c r="N208" s="415">
        <f t="shared" si="147"/>
        <v>0</v>
      </c>
      <c r="O208" s="415">
        <f t="shared" si="147"/>
        <v>0</v>
      </c>
      <c r="P208" s="415">
        <f t="shared" si="147"/>
        <v>0</v>
      </c>
      <c r="Q208" s="394">
        <f>SUM(E208:P208)</f>
        <v>0</v>
      </c>
      <c r="R208" s="389"/>
      <c r="S208" s="678"/>
      <c r="T208" s="407" t="s">
        <v>389</v>
      </c>
      <c r="U208" s="415"/>
      <c r="V208" s="720"/>
      <c r="W208" s="409">
        <f>+W210+W211</f>
        <v>0</v>
      </c>
      <c r="X208" s="409">
        <f aca="true" t="shared" si="148" ref="X208:AH208">+X210+X211</f>
        <v>0</v>
      </c>
      <c r="Y208" s="409">
        <f t="shared" si="148"/>
        <v>0</v>
      </c>
      <c r="Z208" s="409">
        <f t="shared" si="148"/>
        <v>0</v>
      </c>
      <c r="AA208" s="409">
        <f t="shared" si="148"/>
        <v>0</v>
      </c>
      <c r="AB208" s="409">
        <f t="shared" si="148"/>
        <v>0</v>
      </c>
      <c r="AC208" s="409">
        <f t="shared" si="148"/>
        <v>0</v>
      </c>
      <c r="AD208" s="409">
        <f t="shared" si="148"/>
        <v>0</v>
      </c>
      <c r="AE208" s="409">
        <f t="shared" si="148"/>
        <v>0</v>
      </c>
      <c r="AF208" s="409">
        <f t="shared" si="148"/>
        <v>0</v>
      </c>
      <c r="AG208" s="409">
        <f t="shared" si="148"/>
        <v>0</v>
      </c>
      <c r="AH208" s="409">
        <f t="shared" si="148"/>
        <v>0</v>
      </c>
      <c r="AI208" s="394">
        <f t="shared" si="100"/>
        <v>0</v>
      </c>
    </row>
    <row r="209" spans="2:35" ht="12.75">
      <c r="B209" s="678" t="s">
        <v>537</v>
      </c>
      <c r="C209" s="405" t="s">
        <v>375</v>
      </c>
      <c r="D209" s="406"/>
      <c r="E209" s="409"/>
      <c r="F209" s="409"/>
      <c r="G209" s="409"/>
      <c r="H209" s="409"/>
      <c r="I209" s="409"/>
      <c r="J209" s="409"/>
      <c r="K209" s="409"/>
      <c r="L209" s="409"/>
      <c r="M209" s="409"/>
      <c r="N209" s="409"/>
      <c r="O209" s="409"/>
      <c r="P209" s="409"/>
      <c r="Q209" s="394"/>
      <c r="R209" s="389"/>
      <c r="S209" s="678" t="s">
        <v>537</v>
      </c>
      <c r="T209" s="405" t="s">
        <v>375</v>
      </c>
      <c r="U209" s="409"/>
      <c r="V209" s="720"/>
      <c r="W209" s="409"/>
      <c r="X209" s="409"/>
      <c r="Y209" s="409"/>
      <c r="Z209" s="409"/>
      <c r="AA209" s="409"/>
      <c r="AB209" s="409"/>
      <c r="AC209" s="409"/>
      <c r="AD209" s="409"/>
      <c r="AE209" s="409"/>
      <c r="AF209" s="409"/>
      <c r="AG209" s="409"/>
      <c r="AH209" s="409"/>
      <c r="AI209" s="394">
        <f t="shared" si="100"/>
        <v>0</v>
      </c>
    </row>
    <row r="210" spans="2:35" ht="12.75">
      <c r="B210" s="678" t="s">
        <v>538</v>
      </c>
      <c r="C210" s="391" t="s">
        <v>506</v>
      </c>
      <c r="D210" s="406" t="s">
        <v>366</v>
      </c>
      <c r="E210" s="396"/>
      <c r="F210" s="396"/>
      <c r="G210" s="396"/>
      <c r="H210" s="396"/>
      <c r="I210" s="396"/>
      <c r="J210" s="396"/>
      <c r="K210" s="396"/>
      <c r="L210" s="396"/>
      <c r="M210" s="396"/>
      <c r="N210" s="396"/>
      <c r="O210" s="396"/>
      <c r="P210" s="396"/>
      <c r="Q210" s="100"/>
      <c r="R210" s="389"/>
      <c r="S210" s="678" t="s">
        <v>538</v>
      </c>
      <c r="T210" s="391" t="s">
        <v>506</v>
      </c>
      <c r="U210" s="396"/>
      <c r="V210" s="720"/>
      <c r="W210" s="409">
        <f aca="true" t="shared" si="149" ref="W210:AH210">+E210*$U210</f>
        <v>0</v>
      </c>
      <c r="X210" s="409">
        <f t="shared" si="149"/>
        <v>0</v>
      </c>
      <c r="Y210" s="409">
        <f t="shared" si="149"/>
        <v>0</v>
      </c>
      <c r="Z210" s="409">
        <f t="shared" si="149"/>
        <v>0</v>
      </c>
      <c r="AA210" s="409">
        <f t="shared" si="149"/>
        <v>0</v>
      </c>
      <c r="AB210" s="409">
        <f t="shared" si="149"/>
        <v>0</v>
      </c>
      <c r="AC210" s="409">
        <f t="shared" si="149"/>
        <v>0</v>
      </c>
      <c r="AD210" s="409">
        <f t="shared" si="149"/>
        <v>0</v>
      </c>
      <c r="AE210" s="409">
        <f t="shared" si="149"/>
        <v>0</v>
      </c>
      <c r="AF210" s="409">
        <f t="shared" si="149"/>
        <v>0</v>
      </c>
      <c r="AG210" s="409">
        <f t="shared" si="149"/>
        <v>0</v>
      </c>
      <c r="AH210" s="409">
        <f t="shared" si="149"/>
        <v>0</v>
      </c>
      <c r="AI210" s="100">
        <f t="shared" si="100"/>
        <v>0</v>
      </c>
    </row>
    <row r="211" spans="2:35" ht="12.75">
      <c r="B211" s="678" t="s">
        <v>539</v>
      </c>
      <c r="C211" s="405" t="s">
        <v>368</v>
      </c>
      <c r="D211" s="406" t="s">
        <v>70</v>
      </c>
      <c r="E211" s="415">
        <f>E212+E213</f>
        <v>0</v>
      </c>
      <c r="F211" s="415">
        <f aca="true" t="shared" si="150" ref="F211:P211">F212+F213</f>
        <v>0</v>
      </c>
      <c r="G211" s="415">
        <f t="shared" si="150"/>
        <v>0</v>
      </c>
      <c r="H211" s="415">
        <f t="shared" si="150"/>
        <v>0</v>
      </c>
      <c r="I211" s="415">
        <f t="shared" si="150"/>
        <v>0</v>
      </c>
      <c r="J211" s="415">
        <f t="shared" si="150"/>
        <v>0</v>
      </c>
      <c r="K211" s="415">
        <f t="shared" si="150"/>
        <v>0</v>
      </c>
      <c r="L211" s="415">
        <f t="shared" si="150"/>
        <v>0</v>
      </c>
      <c r="M211" s="415">
        <f t="shared" si="150"/>
        <v>0</v>
      </c>
      <c r="N211" s="415">
        <f t="shared" si="150"/>
        <v>0</v>
      </c>
      <c r="O211" s="415">
        <f t="shared" si="150"/>
        <v>0</v>
      </c>
      <c r="P211" s="415">
        <f t="shared" si="150"/>
        <v>0</v>
      </c>
      <c r="Q211" s="100">
        <f>SUM(E211:P211)</f>
        <v>0</v>
      </c>
      <c r="R211" s="389"/>
      <c r="S211" s="678" t="s">
        <v>539</v>
      </c>
      <c r="T211" s="405" t="s">
        <v>368</v>
      </c>
      <c r="U211" s="415"/>
      <c r="V211" s="720"/>
      <c r="W211" s="409">
        <f>W212+W213</f>
        <v>0</v>
      </c>
      <c r="X211" s="409">
        <f aca="true" t="shared" si="151" ref="X211:AH211">X212+X213</f>
        <v>0</v>
      </c>
      <c r="Y211" s="409">
        <f t="shared" si="151"/>
        <v>0</v>
      </c>
      <c r="Z211" s="409">
        <f t="shared" si="151"/>
        <v>0</v>
      </c>
      <c r="AA211" s="409">
        <f t="shared" si="151"/>
        <v>0</v>
      </c>
      <c r="AB211" s="409">
        <f t="shared" si="151"/>
        <v>0</v>
      </c>
      <c r="AC211" s="409">
        <f t="shared" si="151"/>
        <v>0</v>
      </c>
      <c r="AD211" s="409">
        <f t="shared" si="151"/>
        <v>0</v>
      </c>
      <c r="AE211" s="409">
        <f t="shared" si="151"/>
        <v>0</v>
      </c>
      <c r="AF211" s="409">
        <f t="shared" si="151"/>
        <v>0</v>
      </c>
      <c r="AG211" s="409">
        <f t="shared" si="151"/>
        <v>0</v>
      </c>
      <c r="AH211" s="409">
        <f t="shared" si="151"/>
        <v>0</v>
      </c>
      <c r="AI211" s="100">
        <f t="shared" si="100"/>
        <v>0</v>
      </c>
    </row>
    <row r="212" spans="2:35" ht="12.75">
      <c r="B212" s="678" t="s">
        <v>540</v>
      </c>
      <c r="C212" s="408" t="s">
        <v>541</v>
      </c>
      <c r="D212" s="406" t="s">
        <v>70</v>
      </c>
      <c r="E212" s="396"/>
      <c r="F212" s="396"/>
      <c r="G212" s="396"/>
      <c r="H212" s="396"/>
      <c r="I212" s="396"/>
      <c r="J212" s="396"/>
      <c r="K212" s="396"/>
      <c r="L212" s="396"/>
      <c r="M212" s="396"/>
      <c r="N212" s="396"/>
      <c r="O212" s="396"/>
      <c r="P212" s="396"/>
      <c r="Q212" s="100">
        <f>SUM(E212:P212)</f>
        <v>0</v>
      </c>
      <c r="R212" s="389"/>
      <c r="S212" s="678" t="s">
        <v>540</v>
      </c>
      <c r="T212" s="408" t="s">
        <v>541</v>
      </c>
      <c r="U212" s="396"/>
      <c r="V212" s="720"/>
      <c r="W212" s="409">
        <f aca="true" t="shared" si="152" ref="W212:AH213">+E212*$U212</f>
        <v>0</v>
      </c>
      <c r="X212" s="409">
        <f t="shared" si="152"/>
        <v>0</v>
      </c>
      <c r="Y212" s="409">
        <f t="shared" si="152"/>
        <v>0</v>
      </c>
      <c r="Z212" s="409">
        <f t="shared" si="152"/>
        <v>0</v>
      </c>
      <c r="AA212" s="409">
        <f t="shared" si="152"/>
        <v>0</v>
      </c>
      <c r="AB212" s="409">
        <f t="shared" si="152"/>
        <v>0</v>
      </c>
      <c r="AC212" s="409">
        <f t="shared" si="152"/>
        <v>0</v>
      </c>
      <c r="AD212" s="409">
        <f t="shared" si="152"/>
        <v>0</v>
      </c>
      <c r="AE212" s="409">
        <f t="shared" si="152"/>
        <v>0</v>
      </c>
      <c r="AF212" s="409">
        <f t="shared" si="152"/>
        <v>0</v>
      </c>
      <c r="AG212" s="409">
        <f t="shared" si="152"/>
        <v>0</v>
      </c>
      <c r="AH212" s="409">
        <f t="shared" si="152"/>
        <v>0</v>
      </c>
      <c r="AI212" s="100">
        <f t="shared" si="100"/>
        <v>0</v>
      </c>
    </row>
    <row r="213" spans="2:35" ht="12.75">
      <c r="B213" s="22" t="s">
        <v>542</v>
      </c>
      <c r="C213" s="408" t="s">
        <v>543</v>
      </c>
      <c r="D213" s="406" t="s">
        <v>70</v>
      </c>
      <c r="E213" s="396"/>
      <c r="F213" s="396"/>
      <c r="G213" s="396"/>
      <c r="H213" s="396"/>
      <c r="I213" s="396"/>
      <c r="J213" s="396"/>
      <c r="K213" s="396"/>
      <c r="L213" s="396"/>
      <c r="M213" s="396"/>
      <c r="N213" s="396"/>
      <c r="O213" s="396"/>
      <c r="P213" s="396"/>
      <c r="Q213" s="100">
        <f>SUM(E213:P213)</f>
        <v>0</v>
      </c>
      <c r="R213" s="389"/>
      <c r="S213" s="22" t="s">
        <v>542</v>
      </c>
      <c r="T213" s="408" t="s">
        <v>543</v>
      </c>
      <c r="U213" s="396"/>
      <c r="V213" s="720"/>
      <c r="W213" s="409">
        <f t="shared" si="152"/>
        <v>0</v>
      </c>
      <c r="X213" s="409">
        <f t="shared" si="152"/>
        <v>0</v>
      </c>
      <c r="Y213" s="409">
        <f t="shared" si="152"/>
        <v>0</v>
      </c>
      <c r="Z213" s="409">
        <f t="shared" si="152"/>
        <v>0</v>
      </c>
      <c r="AA213" s="409">
        <f t="shared" si="152"/>
        <v>0</v>
      </c>
      <c r="AB213" s="409">
        <f t="shared" si="152"/>
        <v>0</v>
      </c>
      <c r="AC213" s="409">
        <f t="shared" si="152"/>
        <v>0</v>
      </c>
      <c r="AD213" s="409">
        <f t="shared" si="152"/>
        <v>0</v>
      </c>
      <c r="AE213" s="409">
        <f t="shared" si="152"/>
        <v>0</v>
      </c>
      <c r="AF213" s="409">
        <f t="shared" si="152"/>
        <v>0</v>
      </c>
      <c r="AG213" s="409">
        <f t="shared" si="152"/>
        <v>0</v>
      </c>
      <c r="AH213" s="409">
        <f t="shared" si="152"/>
        <v>0</v>
      </c>
      <c r="AI213" s="100">
        <f t="shared" si="100"/>
        <v>0</v>
      </c>
    </row>
    <row r="214" spans="2:35" ht="12.75">
      <c r="B214" s="22"/>
      <c r="C214" s="407" t="s">
        <v>390</v>
      </c>
      <c r="D214" s="423"/>
      <c r="E214" s="415">
        <f>+E216+E217</f>
        <v>0</v>
      </c>
      <c r="F214" s="415">
        <f aca="true" t="shared" si="153" ref="F214:P214">+F216+F217</f>
        <v>0</v>
      </c>
      <c r="G214" s="415">
        <f t="shared" si="153"/>
        <v>0</v>
      </c>
      <c r="H214" s="415">
        <f t="shared" si="153"/>
        <v>0</v>
      </c>
      <c r="I214" s="415">
        <f t="shared" si="153"/>
        <v>0</v>
      </c>
      <c r="J214" s="415">
        <f t="shared" si="153"/>
        <v>0</v>
      </c>
      <c r="K214" s="415">
        <f t="shared" si="153"/>
        <v>0</v>
      </c>
      <c r="L214" s="415">
        <f t="shared" si="153"/>
        <v>0</v>
      </c>
      <c r="M214" s="415">
        <f t="shared" si="153"/>
        <v>0</v>
      </c>
      <c r="N214" s="415">
        <f t="shared" si="153"/>
        <v>0</v>
      </c>
      <c r="O214" s="415">
        <f t="shared" si="153"/>
        <v>0</v>
      </c>
      <c r="P214" s="415">
        <f t="shared" si="153"/>
        <v>0</v>
      </c>
      <c r="Q214" s="394">
        <f>SUM(E214:P214)</f>
        <v>0</v>
      </c>
      <c r="R214" s="389"/>
      <c r="S214" s="22"/>
      <c r="T214" s="407" t="s">
        <v>390</v>
      </c>
      <c r="U214" s="415"/>
      <c r="V214" s="720"/>
      <c r="W214" s="409">
        <f>+W216+W217</f>
        <v>0</v>
      </c>
      <c r="X214" s="409">
        <f aca="true" t="shared" si="154" ref="X214:AH214">+X216+X217</f>
        <v>0</v>
      </c>
      <c r="Y214" s="409">
        <f t="shared" si="154"/>
        <v>0</v>
      </c>
      <c r="Z214" s="409">
        <f t="shared" si="154"/>
        <v>0</v>
      </c>
      <c r="AA214" s="409">
        <f t="shared" si="154"/>
        <v>0</v>
      </c>
      <c r="AB214" s="409">
        <f t="shared" si="154"/>
        <v>0</v>
      </c>
      <c r="AC214" s="409">
        <f t="shared" si="154"/>
        <v>0</v>
      </c>
      <c r="AD214" s="409">
        <f t="shared" si="154"/>
        <v>0</v>
      </c>
      <c r="AE214" s="409">
        <f t="shared" si="154"/>
        <v>0</v>
      </c>
      <c r="AF214" s="409">
        <f t="shared" si="154"/>
        <v>0</v>
      </c>
      <c r="AG214" s="409">
        <f t="shared" si="154"/>
        <v>0</v>
      </c>
      <c r="AH214" s="409">
        <f t="shared" si="154"/>
        <v>0</v>
      </c>
      <c r="AI214" s="394">
        <f t="shared" si="100"/>
        <v>0</v>
      </c>
    </row>
    <row r="215" spans="2:35" ht="12.75">
      <c r="B215" s="22" t="s">
        <v>544</v>
      </c>
      <c r="C215" s="405" t="s">
        <v>375</v>
      </c>
      <c r="D215" s="406"/>
      <c r="E215" s="409"/>
      <c r="F215" s="409"/>
      <c r="G215" s="409"/>
      <c r="H215" s="409"/>
      <c r="I215" s="409"/>
      <c r="J215" s="409"/>
      <c r="K215" s="409"/>
      <c r="L215" s="409"/>
      <c r="M215" s="409"/>
      <c r="N215" s="409"/>
      <c r="O215" s="409"/>
      <c r="P215" s="409"/>
      <c r="Q215" s="394"/>
      <c r="R215" s="389"/>
      <c r="S215" s="22" t="s">
        <v>544</v>
      </c>
      <c r="T215" s="405" t="s">
        <v>375</v>
      </c>
      <c r="U215" s="409"/>
      <c r="V215" s="720"/>
      <c r="W215" s="409"/>
      <c r="X215" s="409"/>
      <c r="Y215" s="409"/>
      <c r="Z215" s="409"/>
      <c r="AA215" s="409"/>
      <c r="AB215" s="409"/>
      <c r="AC215" s="409"/>
      <c r="AD215" s="409"/>
      <c r="AE215" s="409"/>
      <c r="AF215" s="409"/>
      <c r="AG215" s="409"/>
      <c r="AH215" s="409"/>
      <c r="AI215" s="394">
        <f t="shared" si="100"/>
        <v>0</v>
      </c>
    </row>
    <row r="216" spans="2:35" ht="12.75">
      <c r="B216" s="22" t="s">
        <v>545</v>
      </c>
      <c r="C216" s="391" t="s">
        <v>506</v>
      </c>
      <c r="D216" s="406" t="s">
        <v>366</v>
      </c>
      <c r="E216" s="396"/>
      <c r="F216" s="396"/>
      <c r="G216" s="396"/>
      <c r="H216" s="396"/>
      <c r="I216" s="396"/>
      <c r="J216" s="396"/>
      <c r="K216" s="396"/>
      <c r="L216" s="396"/>
      <c r="M216" s="396"/>
      <c r="N216" s="396"/>
      <c r="O216" s="396"/>
      <c r="P216" s="396"/>
      <c r="Q216" s="100"/>
      <c r="R216" s="389"/>
      <c r="S216" s="22" t="s">
        <v>545</v>
      </c>
      <c r="T216" s="391" t="s">
        <v>506</v>
      </c>
      <c r="U216" s="396"/>
      <c r="V216" s="720"/>
      <c r="W216" s="409">
        <f aca="true" t="shared" si="155" ref="W216:AH216">+E216*$U216</f>
        <v>0</v>
      </c>
      <c r="X216" s="409">
        <f t="shared" si="155"/>
        <v>0</v>
      </c>
      <c r="Y216" s="409">
        <f t="shared" si="155"/>
        <v>0</v>
      </c>
      <c r="Z216" s="409">
        <f t="shared" si="155"/>
        <v>0</v>
      </c>
      <c r="AA216" s="409">
        <f t="shared" si="155"/>
        <v>0</v>
      </c>
      <c r="AB216" s="409">
        <f t="shared" si="155"/>
        <v>0</v>
      </c>
      <c r="AC216" s="409">
        <f t="shared" si="155"/>
        <v>0</v>
      </c>
      <c r="AD216" s="409">
        <f t="shared" si="155"/>
        <v>0</v>
      </c>
      <c r="AE216" s="409">
        <f t="shared" si="155"/>
        <v>0</v>
      </c>
      <c r="AF216" s="409">
        <f t="shared" si="155"/>
        <v>0</v>
      </c>
      <c r="AG216" s="409">
        <f t="shared" si="155"/>
        <v>0</v>
      </c>
      <c r="AH216" s="409">
        <f t="shared" si="155"/>
        <v>0</v>
      </c>
      <c r="AI216" s="100">
        <f t="shared" si="100"/>
        <v>0</v>
      </c>
    </row>
    <row r="217" spans="2:35" ht="12.75">
      <c r="B217" s="22" t="s">
        <v>546</v>
      </c>
      <c r="C217" s="405" t="s">
        <v>368</v>
      </c>
      <c r="D217" s="406" t="s">
        <v>70</v>
      </c>
      <c r="E217" s="415">
        <f>E218+E221</f>
        <v>0</v>
      </c>
      <c r="F217" s="415">
        <f aca="true" t="shared" si="156" ref="F217:P217">F218+F221</f>
        <v>0</v>
      </c>
      <c r="G217" s="415">
        <f t="shared" si="156"/>
        <v>0</v>
      </c>
      <c r="H217" s="415">
        <f t="shared" si="156"/>
        <v>0</v>
      </c>
      <c r="I217" s="415">
        <f t="shared" si="156"/>
        <v>0</v>
      </c>
      <c r="J217" s="415">
        <f t="shared" si="156"/>
        <v>0</v>
      </c>
      <c r="K217" s="415">
        <f t="shared" si="156"/>
        <v>0</v>
      </c>
      <c r="L217" s="415">
        <f t="shared" si="156"/>
        <v>0</v>
      </c>
      <c r="M217" s="415">
        <f t="shared" si="156"/>
        <v>0</v>
      </c>
      <c r="N217" s="415">
        <f t="shared" si="156"/>
        <v>0</v>
      </c>
      <c r="O217" s="415">
        <f t="shared" si="156"/>
        <v>0</v>
      </c>
      <c r="P217" s="415">
        <f t="shared" si="156"/>
        <v>0</v>
      </c>
      <c r="Q217" s="100">
        <f aca="true" t="shared" si="157" ref="Q217:Q224">SUM(E217:P217)</f>
        <v>0</v>
      </c>
      <c r="R217" s="389"/>
      <c r="S217" s="22" t="s">
        <v>546</v>
      </c>
      <c r="T217" s="405" t="s">
        <v>368</v>
      </c>
      <c r="U217" s="415"/>
      <c r="V217" s="720"/>
      <c r="W217" s="409">
        <f>W218+W221</f>
        <v>0</v>
      </c>
      <c r="X217" s="409">
        <f aca="true" t="shared" si="158" ref="X217:AH217">X218+X221</f>
        <v>0</v>
      </c>
      <c r="Y217" s="409">
        <f t="shared" si="158"/>
        <v>0</v>
      </c>
      <c r="Z217" s="409">
        <f t="shared" si="158"/>
        <v>0</v>
      </c>
      <c r="AA217" s="409">
        <f t="shared" si="158"/>
        <v>0</v>
      </c>
      <c r="AB217" s="409">
        <f t="shared" si="158"/>
        <v>0</v>
      </c>
      <c r="AC217" s="409">
        <f t="shared" si="158"/>
        <v>0</v>
      </c>
      <c r="AD217" s="409">
        <f t="shared" si="158"/>
        <v>0</v>
      </c>
      <c r="AE217" s="409">
        <f t="shared" si="158"/>
        <v>0</v>
      </c>
      <c r="AF217" s="409">
        <f t="shared" si="158"/>
        <v>0</v>
      </c>
      <c r="AG217" s="409">
        <f t="shared" si="158"/>
        <v>0</v>
      </c>
      <c r="AH217" s="409">
        <f t="shared" si="158"/>
        <v>0</v>
      </c>
      <c r="AI217" s="100">
        <f t="shared" si="100"/>
        <v>0</v>
      </c>
    </row>
    <row r="218" spans="2:35" ht="12.75">
      <c r="B218" s="22" t="s">
        <v>547</v>
      </c>
      <c r="C218" s="408" t="s">
        <v>548</v>
      </c>
      <c r="D218" s="406" t="s">
        <v>70</v>
      </c>
      <c r="E218" s="415">
        <f aca="true" t="shared" si="159" ref="E218:P218">E219+E220</f>
        <v>0</v>
      </c>
      <c r="F218" s="415">
        <f t="shared" si="159"/>
        <v>0</v>
      </c>
      <c r="G218" s="415">
        <f t="shared" si="159"/>
        <v>0</v>
      </c>
      <c r="H218" s="415">
        <f t="shared" si="159"/>
        <v>0</v>
      </c>
      <c r="I218" s="415">
        <f t="shared" si="159"/>
        <v>0</v>
      </c>
      <c r="J218" s="415">
        <f t="shared" si="159"/>
        <v>0</v>
      </c>
      <c r="K218" s="415">
        <f t="shared" si="159"/>
        <v>0</v>
      </c>
      <c r="L218" s="415">
        <f t="shared" si="159"/>
        <v>0</v>
      </c>
      <c r="M218" s="415">
        <f t="shared" si="159"/>
        <v>0</v>
      </c>
      <c r="N218" s="415">
        <f t="shared" si="159"/>
        <v>0</v>
      </c>
      <c r="O218" s="415">
        <f t="shared" si="159"/>
        <v>0</v>
      </c>
      <c r="P218" s="415">
        <f t="shared" si="159"/>
        <v>0</v>
      </c>
      <c r="Q218" s="100">
        <f t="shared" si="157"/>
        <v>0</v>
      </c>
      <c r="R218" s="389"/>
      <c r="S218" s="22" t="s">
        <v>547</v>
      </c>
      <c r="T218" s="408" t="s">
        <v>548</v>
      </c>
      <c r="U218" s="415"/>
      <c r="V218" s="720"/>
      <c r="W218" s="409">
        <f>W219+W220</f>
        <v>0</v>
      </c>
      <c r="X218" s="409">
        <f aca="true" t="shared" si="160" ref="X218:AH218">X219+X220</f>
        <v>0</v>
      </c>
      <c r="Y218" s="409">
        <f t="shared" si="160"/>
        <v>0</v>
      </c>
      <c r="Z218" s="409">
        <f t="shared" si="160"/>
        <v>0</v>
      </c>
      <c r="AA218" s="409">
        <f t="shared" si="160"/>
        <v>0</v>
      </c>
      <c r="AB218" s="409">
        <f t="shared" si="160"/>
        <v>0</v>
      </c>
      <c r="AC218" s="409">
        <f t="shared" si="160"/>
        <v>0</v>
      </c>
      <c r="AD218" s="409">
        <f t="shared" si="160"/>
        <v>0</v>
      </c>
      <c r="AE218" s="409">
        <f t="shared" si="160"/>
        <v>0</v>
      </c>
      <c r="AF218" s="409">
        <f t="shared" si="160"/>
        <v>0</v>
      </c>
      <c r="AG218" s="409">
        <f t="shared" si="160"/>
        <v>0</v>
      </c>
      <c r="AH218" s="409">
        <f t="shared" si="160"/>
        <v>0</v>
      </c>
      <c r="AI218" s="100">
        <f t="shared" si="100"/>
        <v>0</v>
      </c>
    </row>
    <row r="219" spans="2:35" ht="12.75">
      <c r="B219" s="22" t="s">
        <v>549</v>
      </c>
      <c r="C219" s="408" t="s">
        <v>550</v>
      </c>
      <c r="D219" s="406" t="s">
        <v>70</v>
      </c>
      <c r="E219" s="396"/>
      <c r="F219" s="396"/>
      <c r="G219" s="396"/>
      <c r="H219" s="396"/>
      <c r="I219" s="396"/>
      <c r="J219" s="396"/>
      <c r="K219" s="396"/>
      <c r="L219" s="396"/>
      <c r="M219" s="396"/>
      <c r="N219" s="396"/>
      <c r="O219" s="396"/>
      <c r="P219" s="396"/>
      <c r="Q219" s="100">
        <f t="shared" si="157"/>
        <v>0</v>
      </c>
      <c r="R219" s="389"/>
      <c r="S219" s="22" t="s">
        <v>549</v>
      </c>
      <c r="T219" s="408" t="s">
        <v>550</v>
      </c>
      <c r="U219" s="396"/>
      <c r="V219" s="720"/>
      <c r="W219" s="409">
        <f aca="true" t="shared" si="161" ref="W219:AH220">+E219*$U219</f>
        <v>0</v>
      </c>
      <c r="X219" s="409">
        <f t="shared" si="161"/>
        <v>0</v>
      </c>
      <c r="Y219" s="409">
        <f t="shared" si="161"/>
        <v>0</v>
      </c>
      <c r="Z219" s="409">
        <f t="shared" si="161"/>
        <v>0</v>
      </c>
      <c r="AA219" s="409">
        <f t="shared" si="161"/>
        <v>0</v>
      </c>
      <c r="AB219" s="409">
        <f t="shared" si="161"/>
        <v>0</v>
      </c>
      <c r="AC219" s="409">
        <f t="shared" si="161"/>
        <v>0</v>
      </c>
      <c r="AD219" s="409">
        <f t="shared" si="161"/>
        <v>0</v>
      </c>
      <c r="AE219" s="409">
        <f t="shared" si="161"/>
        <v>0</v>
      </c>
      <c r="AF219" s="409">
        <f t="shared" si="161"/>
        <v>0</v>
      </c>
      <c r="AG219" s="409">
        <f t="shared" si="161"/>
        <v>0</v>
      </c>
      <c r="AH219" s="409">
        <f t="shared" si="161"/>
        <v>0</v>
      </c>
      <c r="AI219" s="100">
        <f t="shared" si="100"/>
        <v>0</v>
      </c>
    </row>
    <row r="220" spans="2:35" ht="12.75">
      <c r="B220" s="22" t="s">
        <v>551</v>
      </c>
      <c r="C220" s="408" t="s">
        <v>552</v>
      </c>
      <c r="D220" s="406" t="s">
        <v>70</v>
      </c>
      <c r="E220" s="396"/>
      <c r="F220" s="396"/>
      <c r="G220" s="396"/>
      <c r="H220" s="396"/>
      <c r="I220" s="396"/>
      <c r="J220" s="396"/>
      <c r="K220" s="396"/>
      <c r="L220" s="396"/>
      <c r="M220" s="396"/>
      <c r="N220" s="396"/>
      <c r="O220" s="396"/>
      <c r="P220" s="396"/>
      <c r="Q220" s="100">
        <f t="shared" si="157"/>
        <v>0</v>
      </c>
      <c r="R220" s="389"/>
      <c r="S220" s="22" t="s">
        <v>551</v>
      </c>
      <c r="T220" s="408" t="s">
        <v>552</v>
      </c>
      <c r="U220" s="396"/>
      <c r="V220" s="720"/>
      <c r="W220" s="409">
        <f t="shared" si="161"/>
        <v>0</v>
      </c>
      <c r="X220" s="409">
        <f t="shared" si="161"/>
        <v>0</v>
      </c>
      <c r="Y220" s="409">
        <f t="shared" si="161"/>
        <v>0</v>
      </c>
      <c r="Z220" s="409">
        <f t="shared" si="161"/>
        <v>0</v>
      </c>
      <c r="AA220" s="409">
        <f t="shared" si="161"/>
        <v>0</v>
      </c>
      <c r="AB220" s="409">
        <f t="shared" si="161"/>
        <v>0</v>
      </c>
      <c r="AC220" s="409">
        <f t="shared" si="161"/>
        <v>0</v>
      </c>
      <c r="AD220" s="409">
        <f t="shared" si="161"/>
        <v>0</v>
      </c>
      <c r="AE220" s="409">
        <f t="shared" si="161"/>
        <v>0</v>
      </c>
      <c r="AF220" s="409">
        <f t="shared" si="161"/>
        <v>0</v>
      </c>
      <c r="AG220" s="409">
        <f t="shared" si="161"/>
        <v>0</v>
      </c>
      <c r="AH220" s="409">
        <f t="shared" si="161"/>
        <v>0</v>
      </c>
      <c r="AI220" s="100">
        <f t="shared" si="100"/>
        <v>0</v>
      </c>
    </row>
    <row r="221" spans="2:35" ht="12.75">
      <c r="B221" s="22" t="s">
        <v>553</v>
      </c>
      <c r="C221" s="408" t="s">
        <v>554</v>
      </c>
      <c r="D221" s="406" t="s">
        <v>70</v>
      </c>
      <c r="E221" s="415">
        <f aca="true" t="shared" si="162" ref="E221:P221">E222+E223</f>
        <v>0</v>
      </c>
      <c r="F221" s="415">
        <f t="shared" si="162"/>
        <v>0</v>
      </c>
      <c r="G221" s="415">
        <f t="shared" si="162"/>
        <v>0</v>
      </c>
      <c r="H221" s="415">
        <f t="shared" si="162"/>
        <v>0</v>
      </c>
      <c r="I221" s="415">
        <f t="shared" si="162"/>
        <v>0</v>
      </c>
      <c r="J221" s="415">
        <f t="shared" si="162"/>
        <v>0</v>
      </c>
      <c r="K221" s="415">
        <f t="shared" si="162"/>
        <v>0</v>
      </c>
      <c r="L221" s="415">
        <f t="shared" si="162"/>
        <v>0</v>
      </c>
      <c r="M221" s="415">
        <f t="shared" si="162"/>
        <v>0</v>
      </c>
      <c r="N221" s="415">
        <f t="shared" si="162"/>
        <v>0</v>
      </c>
      <c r="O221" s="415">
        <f t="shared" si="162"/>
        <v>0</v>
      </c>
      <c r="P221" s="415">
        <f t="shared" si="162"/>
        <v>0</v>
      </c>
      <c r="Q221" s="100">
        <f t="shared" si="157"/>
        <v>0</v>
      </c>
      <c r="R221" s="389"/>
      <c r="S221" s="22" t="s">
        <v>553</v>
      </c>
      <c r="T221" s="408" t="s">
        <v>554</v>
      </c>
      <c r="U221" s="415"/>
      <c r="V221" s="720"/>
      <c r="W221" s="409">
        <f>W222+W223</f>
        <v>0</v>
      </c>
      <c r="X221" s="409">
        <f aca="true" t="shared" si="163" ref="X221:AH221">X222+X223</f>
        <v>0</v>
      </c>
      <c r="Y221" s="409">
        <f t="shared" si="163"/>
        <v>0</v>
      </c>
      <c r="Z221" s="409">
        <f t="shared" si="163"/>
        <v>0</v>
      </c>
      <c r="AA221" s="409">
        <f t="shared" si="163"/>
        <v>0</v>
      </c>
      <c r="AB221" s="409">
        <f t="shared" si="163"/>
        <v>0</v>
      </c>
      <c r="AC221" s="409">
        <f t="shared" si="163"/>
        <v>0</v>
      </c>
      <c r="AD221" s="409">
        <f t="shared" si="163"/>
        <v>0</v>
      </c>
      <c r="AE221" s="409">
        <f t="shared" si="163"/>
        <v>0</v>
      </c>
      <c r="AF221" s="409">
        <f t="shared" si="163"/>
        <v>0</v>
      </c>
      <c r="AG221" s="409">
        <f t="shared" si="163"/>
        <v>0</v>
      </c>
      <c r="AH221" s="409">
        <f t="shared" si="163"/>
        <v>0</v>
      </c>
      <c r="AI221" s="100">
        <f t="shared" si="100"/>
        <v>0</v>
      </c>
    </row>
    <row r="222" spans="2:35" ht="12.75">
      <c r="B222" s="22" t="s">
        <v>555</v>
      </c>
      <c r="C222" s="408" t="s">
        <v>550</v>
      </c>
      <c r="D222" s="406" t="s">
        <v>70</v>
      </c>
      <c r="E222" s="396"/>
      <c r="F222" s="396"/>
      <c r="G222" s="396"/>
      <c r="H222" s="396"/>
      <c r="I222" s="396"/>
      <c r="J222" s="396"/>
      <c r="K222" s="396"/>
      <c r="L222" s="396"/>
      <c r="M222" s="396"/>
      <c r="N222" s="396"/>
      <c r="O222" s="396"/>
      <c r="P222" s="396"/>
      <c r="Q222" s="100">
        <f t="shared" si="157"/>
        <v>0</v>
      </c>
      <c r="R222" s="389"/>
      <c r="S222" s="22" t="s">
        <v>555</v>
      </c>
      <c r="T222" s="408" t="s">
        <v>550</v>
      </c>
      <c r="U222" s="396"/>
      <c r="V222" s="720"/>
      <c r="W222" s="409">
        <f aca="true" t="shared" si="164" ref="W222:AH223">+E222*$U222</f>
        <v>0</v>
      </c>
      <c r="X222" s="409">
        <f t="shared" si="164"/>
        <v>0</v>
      </c>
      <c r="Y222" s="409">
        <f t="shared" si="164"/>
        <v>0</v>
      </c>
      <c r="Z222" s="409">
        <f t="shared" si="164"/>
        <v>0</v>
      </c>
      <c r="AA222" s="409">
        <f t="shared" si="164"/>
        <v>0</v>
      </c>
      <c r="AB222" s="409">
        <f t="shared" si="164"/>
        <v>0</v>
      </c>
      <c r="AC222" s="409">
        <f t="shared" si="164"/>
        <v>0</v>
      </c>
      <c r="AD222" s="409">
        <f t="shared" si="164"/>
        <v>0</v>
      </c>
      <c r="AE222" s="409">
        <f t="shared" si="164"/>
        <v>0</v>
      </c>
      <c r="AF222" s="409">
        <f t="shared" si="164"/>
        <v>0</v>
      </c>
      <c r="AG222" s="409">
        <f t="shared" si="164"/>
        <v>0</v>
      </c>
      <c r="AH222" s="409">
        <f t="shared" si="164"/>
        <v>0</v>
      </c>
      <c r="AI222" s="100">
        <f t="shared" si="100"/>
        <v>0</v>
      </c>
    </row>
    <row r="223" spans="2:35" ht="12.75">
      <c r="B223" s="22" t="s">
        <v>556</v>
      </c>
      <c r="C223" s="408" t="s">
        <v>552</v>
      </c>
      <c r="D223" s="406" t="s">
        <v>70</v>
      </c>
      <c r="E223" s="396"/>
      <c r="F223" s="396"/>
      <c r="G223" s="396"/>
      <c r="H223" s="396"/>
      <c r="I223" s="396"/>
      <c r="J223" s="396"/>
      <c r="K223" s="396"/>
      <c r="L223" s="396"/>
      <c r="M223" s="396"/>
      <c r="N223" s="396"/>
      <c r="O223" s="396"/>
      <c r="P223" s="396"/>
      <c r="Q223" s="100">
        <f t="shared" si="157"/>
        <v>0</v>
      </c>
      <c r="R223" s="389"/>
      <c r="S223" s="22" t="s">
        <v>556</v>
      </c>
      <c r="T223" s="408" t="s">
        <v>552</v>
      </c>
      <c r="U223" s="396"/>
      <c r="V223" s="720"/>
      <c r="W223" s="409">
        <f t="shared" si="164"/>
        <v>0</v>
      </c>
      <c r="X223" s="409">
        <f t="shared" si="164"/>
        <v>0</v>
      </c>
      <c r="Y223" s="409">
        <f t="shared" si="164"/>
        <v>0</v>
      </c>
      <c r="Z223" s="409">
        <f t="shared" si="164"/>
        <v>0</v>
      </c>
      <c r="AA223" s="409">
        <f t="shared" si="164"/>
        <v>0</v>
      </c>
      <c r="AB223" s="409">
        <f t="shared" si="164"/>
        <v>0</v>
      </c>
      <c r="AC223" s="409">
        <f t="shared" si="164"/>
        <v>0</v>
      </c>
      <c r="AD223" s="409">
        <f t="shared" si="164"/>
        <v>0</v>
      </c>
      <c r="AE223" s="409">
        <f t="shared" si="164"/>
        <v>0</v>
      </c>
      <c r="AF223" s="409">
        <f t="shared" si="164"/>
        <v>0</v>
      </c>
      <c r="AG223" s="409">
        <f t="shared" si="164"/>
        <v>0</v>
      </c>
      <c r="AH223" s="409">
        <f t="shared" si="164"/>
        <v>0</v>
      </c>
      <c r="AI223" s="100">
        <f aca="true" t="shared" si="165" ref="AI223:AI252">SUM(W223:AH223)</f>
        <v>0</v>
      </c>
    </row>
    <row r="224" spans="2:35" ht="12.75">
      <c r="B224" s="22" t="s">
        <v>350</v>
      </c>
      <c r="C224" s="405" t="s">
        <v>391</v>
      </c>
      <c r="D224" s="406" t="s">
        <v>70</v>
      </c>
      <c r="E224" s="415">
        <f>E225+E229+E235+E241</f>
        <v>0</v>
      </c>
      <c r="F224" s="415">
        <f aca="true" t="shared" si="166" ref="F224:O224">F225+F229+F235+F241</f>
        <v>0</v>
      </c>
      <c r="G224" s="415">
        <f t="shared" si="166"/>
        <v>0</v>
      </c>
      <c r="H224" s="415">
        <f t="shared" si="166"/>
        <v>0</v>
      </c>
      <c r="I224" s="415">
        <f t="shared" si="166"/>
        <v>0</v>
      </c>
      <c r="J224" s="415">
        <f t="shared" si="166"/>
        <v>0</v>
      </c>
      <c r="K224" s="415">
        <f t="shared" si="166"/>
        <v>0</v>
      </c>
      <c r="L224" s="415">
        <f t="shared" si="166"/>
        <v>0</v>
      </c>
      <c r="M224" s="415">
        <f t="shared" si="166"/>
        <v>0</v>
      </c>
      <c r="N224" s="415">
        <f t="shared" si="166"/>
        <v>0</v>
      </c>
      <c r="O224" s="415">
        <f t="shared" si="166"/>
        <v>0</v>
      </c>
      <c r="P224" s="415">
        <f>P225+P229+P235+P241</f>
        <v>0</v>
      </c>
      <c r="Q224" s="100">
        <f t="shared" si="157"/>
        <v>0</v>
      </c>
      <c r="R224" s="389"/>
      <c r="S224" s="22" t="s">
        <v>350</v>
      </c>
      <c r="T224" s="405" t="s">
        <v>391</v>
      </c>
      <c r="U224" s="415"/>
      <c r="V224" s="720"/>
      <c r="W224" s="409">
        <f>W225+W229+W235+W241</f>
        <v>0</v>
      </c>
      <c r="X224" s="409">
        <f aca="true" t="shared" si="167" ref="X224:AH224">X225+X229+X235+X241</f>
        <v>0</v>
      </c>
      <c r="Y224" s="409">
        <f t="shared" si="167"/>
        <v>0</v>
      </c>
      <c r="Z224" s="409">
        <f t="shared" si="167"/>
        <v>0</v>
      </c>
      <c r="AA224" s="409">
        <f t="shared" si="167"/>
        <v>0</v>
      </c>
      <c r="AB224" s="409">
        <f t="shared" si="167"/>
        <v>0</v>
      </c>
      <c r="AC224" s="409">
        <f t="shared" si="167"/>
        <v>0</v>
      </c>
      <c r="AD224" s="409">
        <f t="shared" si="167"/>
        <v>0</v>
      </c>
      <c r="AE224" s="409">
        <f t="shared" si="167"/>
        <v>0</v>
      </c>
      <c r="AF224" s="409">
        <f t="shared" si="167"/>
        <v>0</v>
      </c>
      <c r="AG224" s="409">
        <f t="shared" si="167"/>
        <v>0</v>
      </c>
      <c r="AH224" s="409">
        <f t="shared" si="167"/>
        <v>0</v>
      </c>
      <c r="AI224" s="100">
        <f t="shared" si="165"/>
        <v>0</v>
      </c>
    </row>
    <row r="225" spans="2:35" ht="12.75">
      <c r="B225" s="22"/>
      <c r="C225" s="407" t="s">
        <v>389</v>
      </c>
      <c r="D225" s="406"/>
      <c r="E225" s="415">
        <f>+E227+E228</f>
        <v>0</v>
      </c>
      <c r="F225" s="415">
        <f aca="true" t="shared" si="168" ref="F225:P225">+F227+F228</f>
        <v>0</v>
      </c>
      <c r="G225" s="415">
        <f t="shared" si="168"/>
        <v>0</v>
      </c>
      <c r="H225" s="415">
        <f t="shared" si="168"/>
        <v>0</v>
      </c>
      <c r="I225" s="415">
        <f t="shared" si="168"/>
        <v>0</v>
      </c>
      <c r="J225" s="415">
        <f t="shared" si="168"/>
        <v>0</v>
      </c>
      <c r="K225" s="415">
        <f t="shared" si="168"/>
        <v>0</v>
      </c>
      <c r="L225" s="415">
        <f t="shared" si="168"/>
        <v>0</v>
      </c>
      <c r="M225" s="415">
        <f t="shared" si="168"/>
        <v>0</v>
      </c>
      <c r="N225" s="415">
        <f t="shared" si="168"/>
        <v>0</v>
      </c>
      <c r="O225" s="415">
        <f t="shared" si="168"/>
        <v>0</v>
      </c>
      <c r="P225" s="415">
        <f t="shared" si="168"/>
        <v>0</v>
      </c>
      <c r="Q225" s="394">
        <f>SUM(E225:P225)</f>
        <v>0</v>
      </c>
      <c r="R225" s="389"/>
      <c r="S225" s="22"/>
      <c r="T225" s="407" t="s">
        <v>389</v>
      </c>
      <c r="U225" s="415"/>
      <c r="V225" s="720"/>
      <c r="W225" s="409">
        <f>+W227+W228</f>
        <v>0</v>
      </c>
      <c r="X225" s="409">
        <f aca="true" t="shared" si="169" ref="X225:AH225">+X227+X228</f>
        <v>0</v>
      </c>
      <c r="Y225" s="409">
        <f t="shared" si="169"/>
        <v>0</v>
      </c>
      <c r="Z225" s="409">
        <f t="shared" si="169"/>
        <v>0</v>
      </c>
      <c r="AA225" s="409">
        <f t="shared" si="169"/>
        <v>0</v>
      </c>
      <c r="AB225" s="409">
        <f t="shared" si="169"/>
        <v>0</v>
      </c>
      <c r="AC225" s="409">
        <f t="shared" si="169"/>
        <v>0</v>
      </c>
      <c r="AD225" s="409">
        <f t="shared" si="169"/>
        <v>0</v>
      </c>
      <c r="AE225" s="409">
        <f t="shared" si="169"/>
        <v>0</v>
      </c>
      <c r="AF225" s="409">
        <f t="shared" si="169"/>
        <v>0</v>
      </c>
      <c r="AG225" s="409">
        <f t="shared" si="169"/>
        <v>0</v>
      </c>
      <c r="AH225" s="409">
        <f t="shared" si="169"/>
        <v>0</v>
      </c>
      <c r="AI225" s="394">
        <f t="shared" si="165"/>
        <v>0</v>
      </c>
    </row>
    <row r="226" spans="2:35" ht="12.75">
      <c r="B226" s="22" t="s">
        <v>386</v>
      </c>
      <c r="C226" s="405" t="s">
        <v>375</v>
      </c>
      <c r="D226" s="406"/>
      <c r="E226" s="409"/>
      <c r="F226" s="409"/>
      <c r="G226" s="409"/>
      <c r="H226" s="409"/>
      <c r="I226" s="409"/>
      <c r="J226" s="409"/>
      <c r="K226" s="409"/>
      <c r="L226" s="409"/>
      <c r="M226" s="409"/>
      <c r="N226" s="409"/>
      <c r="O226" s="409"/>
      <c r="P226" s="409"/>
      <c r="Q226" s="394"/>
      <c r="R226" s="389"/>
      <c r="S226" s="22" t="s">
        <v>386</v>
      </c>
      <c r="T226" s="405" t="s">
        <v>375</v>
      </c>
      <c r="U226" s="409"/>
      <c r="V226" s="720"/>
      <c r="W226" s="409"/>
      <c r="X226" s="409"/>
      <c r="Y226" s="409"/>
      <c r="Z226" s="409"/>
      <c r="AA226" s="409"/>
      <c r="AB226" s="409"/>
      <c r="AC226" s="409"/>
      <c r="AD226" s="409"/>
      <c r="AE226" s="409"/>
      <c r="AF226" s="409"/>
      <c r="AG226" s="409"/>
      <c r="AH226" s="409"/>
      <c r="AI226" s="394">
        <f t="shared" si="165"/>
        <v>0</v>
      </c>
    </row>
    <row r="227" spans="2:35" ht="12.75">
      <c r="B227" s="22" t="s">
        <v>387</v>
      </c>
      <c r="C227" s="391" t="s">
        <v>506</v>
      </c>
      <c r="D227" s="406" t="s">
        <v>366</v>
      </c>
      <c r="E227" s="396"/>
      <c r="F227" s="396"/>
      <c r="G227" s="396"/>
      <c r="H227" s="396"/>
      <c r="I227" s="396"/>
      <c r="J227" s="396"/>
      <c r="K227" s="396"/>
      <c r="L227" s="396"/>
      <c r="M227" s="396"/>
      <c r="N227" s="396"/>
      <c r="O227" s="396"/>
      <c r="P227" s="396"/>
      <c r="Q227" s="100"/>
      <c r="R227" s="389"/>
      <c r="S227" s="22" t="s">
        <v>387</v>
      </c>
      <c r="T227" s="391" t="s">
        <v>506</v>
      </c>
      <c r="U227" s="396"/>
      <c r="V227" s="720"/>
      <c r="W227" s="409">
        <f aca="true" t="shared" si="170" ref="W227:AH228">+E227*$U227</f>
        <v>0</v>
      </c>
      <c r="X227" s="409">
        <f t="shared" si="170"/>
        <v>0</v>
      </c>
      <c r="Y227" s="409">
        <f t="shared" si="170"/>
        <v>0</v>
      </c>
      <c r="Z227" s="409">
        <f t="shared" si="170"/>
        <v>0</v>
      </c>
      <c r="AA227" s="409">
        <f t="shared" si="170"/>
        <v>0</v>
      </c>
      <c r="AB227" s="409">
        <f t="shared" si="170"/>
        <v>0</v>
      </c>
      <c r="AC227" s="409">
        <f t="shared" si="170"/>
        <v>0</v>
      </c>
      <c r="AD227" s="409">
        <f t="shared" si="170"/>
        <v>0</v>
      </c>
      <c r="AE227" s="409">
        <f t="shared" si="170"/>
        <v>0</v>
      </c>
      <c r="AF227" s="409">
        <f t="shared" si="170"/>
        <v>0</v>
      </c>
      <c r="AG227" s="409">
        <f t="shared" si="170"/>
        <v>0</v>
      </c>
      <c r="AH227" s="409">
        <f t="shared" si="170"/>
        <v>0</v>
      </c>
      <c r="AI227" s="100">
        <f t="shared" si="165"/>
        <v>0</v>
      </c>
    </row>
    <row r="228" spans="2:35" ht="12.75">
      <c r="B228" s="22" t="s">
        <v>557</v>
      </c>
      <c r="C228" s="405" t="s">
        <v>368</v>
      </c>
      <c r="D228" s="406" t="s">
        <v>70</v>
      </c>
      <c r="E228" s="396"/>
      <c r="F228" s="396"/>
      <c r="G228" s="396"/>
      <c r="H228" s="396"/>
      <c r="I228" s="396"/>
      <c r="J228" s="396"/>
      <c r="K228" s="396"/>
      <c r="L228" s="396"/>
      <c r="M228" s="396"/>
      <c r="N228" s="396"/>
      <c r="O228" s="396"/>
      <c r="P228" s="396"/>
      <c r="Q228" s="100">
        <f>SUM(E228:P228)</f>
        <v>0</v>
      </c>
      <c r="R228" s="389"/>
      <c r="S228" s="22" t="s">
        <v>557</v>
      </c>
      <c r="T228" s="405" t="s">
        <v>368</v>
      </c>
      <c r="U228" s="396"/>
      <c r="V228" s="720"/>
      <c r="W228" s="409">
        <f t="shared" si="170"/>
        <v>0</v>
      </c>
      <c r="X228" s="409">
        <f t="shared" si="170"/>
        <v>0</v>
      </c>
      <c r="Y228" s="409">
        <f t="shared" si="170"/>
        <v>0</v>
      </c>
      <c r="Z228" s="409">
        <f t="shared" si="170"/>
        <v>0</v>
      </c>
      <c r="AA228" s="409">
        <f t="shared" si="170"/>
        <v>0</v>
      </c>
      <c r="AB228" s="409">
        <f t="shared" si="170"/>
        <v>0</v>
      </c>
      <c r="AC228" s="409">
        <f t="shared" si="170"/>
        <v>0</v>
      </c>
      <c r="AD228" s="409">
        <f t="shared" si="170"/>
        <v>0</v>
      </c>
      <c r="AE228" s="409">
        <f t="shared" si="170"/>
        <v>0</v>
      </c>
      <c r="AF228" s="409">
        <f t="shared" si="170"/>
        <v>0</v>
      </c>
      <c r="AG228" s="409">
        <f t="shared" si="170"/>
        <v>0</v>
      </c>
      <c r="AH228" s="409">
        <f t="shared" si="170"/>
        <v>0</v>
      </c>
      <c r="AI228" s="100">
        <f t="shared" si="165"/>
        <v>0</v>
      </c>
    </row>
    <row r="229" spans="2:35" ht="12.75">
      <c r="B229" s="22"/>
      <c r="C229" s="407" t="s">
        <v>390</v>
      </c>
      <c r="D229" s="423"/>
      <c r="E229" s="415">
        <f>+E231+E232</f>
        <v>0</v>
      </c>
      <c r="F229" s="415">
        <f aca="true" t="shared" si="171" ref="F229:P229">+F231+F232</f>
        <v>0</v>
      </c>
      <c r="G229" s="415">
        <f t="shared" si="171"/>
        <v>0</v>
      </c>
      <c r="H229" s="415">
        <f t="shared" si="171"/>
        <v>0</v>
      </c>
      <c r="I229" s="415">
        <f t="shared" si="171"/>
        <v>0</v>
      </c>
      <c r="J229" s="415">
        <f t="shared" si="171"/>
        <v>0</v>
      </c>
      <c r="K229" s="415">
        <f t="shared" si="171"/>
        <v>0</v>
      </c>
      <c r="L229" s="415">
        <f t="shared" si="171"/>
        <v>0</v>
      </c>
      <c r="M229" s="415">
        <f t="shared" si="171"/>
        <v>0</v>
      </c>
      <c r="N229" s="415">
        <f t="shared" si="171"/>
        <v>0</v>
      </c>
      <c r="O229" s="415">
        <f t="shared" si="171"/>
        <v>0</v>
      </c>
      <c r="P229" s="415">
        <f t="shared" si="171"/>
        <v>0</v>
      </c>
      <c r="Q229" s="100">
        <f>SUM(E229:P229)</f>
        <v>0</v>
      </c>
      <c r="R229" s="389"/>
      <c r="S229" s="22"/>
      <c r="T229" s="407" t="s">
        <v>390</v>
      </c>
      <c r="U229" s="415"/>
      <c r="V229" s="720"/>
      <c r="W229" s="409">
        <f>+W231+W232</f>
        <v>0</v>
      </c>
      <c r="X229" s="409">
        <f aca="true" t="shared" si="172" ref="X229:AH229">+X231+X232</f>
        <v>0</v>
      </c>
      <c r="Y229" s="409">
        <f t="shared" si="172"/>
        <v>0</v>
      </c>
      <c r="Z229" s="409">
        <f t="shared" si="172"/>
        <v>0</v>
      </c>
      <c r="AA229" s="409">
        <f t="shared" si="172"/>
        <v>0</v>
      </c>
      <c r="AB229" s="409">
        <f t="shared" si="172"/>
        <v>0</v>
      </c>
      <c r="AC229" s="409">
        <f t="shared" si="172"/>
        <v>0</v>
      </c>
      <c r="AD229" s="409">
        <f t="shared" si="172"/>
        <v>0</v>
      </c>
      <c r="AE229" s="409">
        <f t="shared" si="172"/>
        <v>0</v>
      </c>
      <c r="AF229" s="409">
        <f t="shared" si="172"/>
        <v>0</v>
      </c>
      <c r="AG229" s="409">
        <f t="shared" si="172"/>
        <v>0</v>
      </c>
      <c r="AH229" s="409">
        <f t="shared" si="172"/>
        <v>0</v>
      </c>
      <c r="AI229" s="100">
        <f t="shared" si="165"/>
        <v>0</v>
      </c>
    </row>
    <row r="230" spans="2:35" ht="12.75">
      <c r="B230" s="22" t="s">
        <v>558</v>
      </c>
      <c r="C230" s="405" t="s">
        <v>375</v>
      </c>
      <c r="D230" s="406"/>
      <c r="E230" s="409"/>
      <c r="F230" s="409"/>
      <c r="G230" s="409"/>
      <c r="H230" s="409"/>
      <c r="I230" s="409"/>
      <c r="J230" s="409"/>
      <c r="K230" s="409"/>
      <c r="L230" s="409"/>
      <c r="M230" s="409"/>
      <c r="N230" s="409"/>
      <c r="O230" s="409"/>
      <c r="P230" s="409"/>
      <c r="Q230" s="394"/>
      <c r="R230" s="389"/>
      <c r="S230" s="22" t="s">
        <v>558</v>
      </c>
      <c r="T230" s="405" t="s">
        <v>375</v>
      </c>
      <c r="U230" s="409"/>
      <c r="V230" s="720"/>
      <c r="W230" s="409"/>
      <c r="X230" s="409"/>
      <c r="Y230" s="409"/>
      <c r="Z230" s="409"/>
      <c r="AA230" s="409"/>
      <c r="AB230" s="409"/>
      <c r="AC230" s="409"/>
      <c r="AD230" s="409"/>
      <c r="AE230" s="409"/>
      <c r="AF230" s="409"/>
      <c r="AG230" s="409"/>
      <c r="AH230" s="409"/>
      <c r="AI230" s="394">
        <f t="shared" si="165"/>
        <v>0</v>
      </c>
    </row>
    <row r="231" spans="2:35" ht="12.75">
      <c r="B231" s="22" t="s">
        <v>559</v>
      </c>
      <c r="C231" s="391" t="s">
        <v>506</v>
      </c>
      <c r="D231" s="406" t="s">
        <v>366</v>
      </c>
      <c r="E231" s="396"/>
      <c r="F231" s="396"/>
      <c r="G231" s="396"/>
      <c r="H231" s="396"/>
      <c r="I231" s="396"/>
      <c r="J231" s="396"/>
      <c r="K231" s="396"/>
      <c r="L231" s="396"/>
      <c r="M231" s="396"/>
      <c r="N231" s="396"/>
      <c r="O231" s="396"/>
      <c r="P231" s="396"/>
      <c r="Q231" s="100"/>
      <c r="R231" s="389"/>
      <c r="S231" s="22" t="s">
        <v>559</v>
      </c>
      <c r="T231" s="391" t="s">
        <v>506</v>
      </c>
      <c r="U231" s="396"/>
      <c r="V231" s="720"/>
      <c r="W231" s="409">
        <f aca="true" t="shared" si="173" ref="W231:AH231">+E231*$U231</f>
        <v>0</v>
      </c>
      <c r="X231" s="409">
        <f t="shared" si="173"/>
        <v>0</v>
      </c>
      <c r="Y231" s="409">
        <f t="shared" si="173"/>
        <v>0</v>
      </c>
      <c r="Z231" s="409">
        <f t="shared" si="173"/>
        <v>0</v>
      </c>
      <c r="AA231" s="409">
        <f t="shared" si="173"/>
        <v>0</v>
      </c>
      <c r="AB231" s="409">
        <f t="shared" si="173"/>
        <v>0</v>
      </c>
      <c r="AC231" s="409">
        <f t="shared" si="173"/>
        <v>0</v>
      </c>
      <c r="AD231" s="409">
        <f t="shared" si="173"/>
        <v>0</v>
      </c>
      <c r="AE231" s="409">
        <f t="shared" si="173"/>
        <v>0</v>
      </c>
      <c r="AF231" s="409">
        <f t="shared" si="173"/>
        <v>0</v>
      </c>
      <c r="AG231" s="409">
        <f t="shared" si="173"/>
        <v>0</v>
      </c>
      <c r="AH231" s="409">
        <f t="shared" si="173"/>
        <v>0</v>
      </c>
      <c r="AI231" s="100">
        <f t="shared" si="165"/>
        <v>0</v>
      </c>
    </row>
    <row r="232" spans="2:35" ht="12.75">
      <c r="B232" s="22" t="s">
        <v>560</v>
      </c>
      <c r="C232" s="405" t="s">
        <v>368</v>
      </c>
      <c r="D232" s="406" t="s">
        <v>70</v>
      </c>
      <c r="E232" s="415">
        <f aca="true" t="shared" si="174" ref="E232:P232">E233+E234</f>
        <v>0</v>
      </c>
      <c r="F232" s="415">
        <f t="shared" si="174"/>
        <v>0</v>
      </c>
      <c r="G232" s="415">
        <f t="shared" si="174"/>
        <v>0</v>
      </c>
      <c r="H232" s="415">
        <f t="shared" si="174"/>
        <v>0</v>
      </c>
      <c r="I232" s="415">
        <f t="shared" si="174"/>
        <v>0</v>
      </c>
      <c r="J232" s="415">
        <f t="shared" si="174"/>
        <v>0</v>
      </c>
      <c r="K232" s="415">
        <f t="shared" si="174"/>
        <v>0</v>
      </c>
      <c r="L232" s="415">
        <f t="shared" si="174"/>
        <v>0</v>
      </c>
      <c r="M232" s="415">
        <f t="shared" si="174"/>
        <v>0</v>
      </c>
      <c r="N232" s="415">
        <f t="shared" si="174"/>
        <v>0</v>
      </c>
      <c r="O232" s="415">
        <f t="shared" si="174"/>
        <v>0</v>
      </c>
      <c r="P232" s="415">
        <f t="shared" si="174"/>
        <v>0</v>
      </c>
      <c r="Q232" s="100">
        <f>SUM(E232:P232)</f>
        <v>0</v>
      </c>
      <c r="R232" s="389"/>
      <c r="S232" s="22" t="s">
        <v>560</v>
      </c>
      <c r="T232" s="405" t="s">
        <v>368</v>
      </c>
      <c r="U232" s="415"/>
      <c r="V232" s="720"/>
      <c r="W232" s="409">
        <f>W233+W234</f>
        <v>0</v>
      </c>
      <c r="X232" s="409">
        <f aca="true" t="shared" si="175" ref="X232:AH232">X233+X234</f>
        <v>0</v>
      </c>
      <c r="Y232" s="409">
        <f t="shared" si="175"/>
        <v>0</v>
      </c>
      <c r="Z232" s="409">
        <f t="shared" si="175"/>
        <v>0</v>
      </c>
      <c r="AA232" s="409">
        <f t="shared" si="175"/>
        <v>0</v>
      </c>
      <c r="AB232" s="409">
        <f t="shared" si="175"/>
        <v>0</v>
      </c>
      <c r="AC232" s="409">
        <f t="shared" si="175"/>
        <v>0</v>
      </c>
      <c r="AD232" s="409">
        <f t="shared" si="175"/>
        <v>0</v>
      </c>
      <c r="AE232" s="409">
        <f t="shared" si="175"/>
        <v>0</v>
      </c>
      <c r="AF232" s="409">
        <f t="shared" si="175"/>
        <v>0</v>
      </c>
      <c r="AG232" s="409">
        <f t="shared" si="175"/>
        <v>0</v>
      </c>
      <c r="AH232" s="409">
        <f t="shared" si="175"/>
        <v>0</v>
      </c>
      <c r="AI232" s="100">
        <f t="shared" si="165"/>
        <v>0</v>
      </c>
    </row>
    <row r="233" spans="2:35" ht="12.75">
      <c r="B233" s="22" t="s">
        <v>561</v>
      </c>
      <c r="C233" s="408" t="s">
        <v>548</v>
      </c>
      <c r="D233" s="406" t="s">
        <v>70</v>
      </c>
      <c r="E233" s="396"/>
      <c r="F233" s="396"/>
      <c r="G233" s="396"/>
      <c r="H233" s="396"/>
      <c r="I233" s="396"/>
      <c r="J233" s="396"/>
      <c r="K233" s="396"/>
      <c r="L233" s="396"/>
      <c r="M233" s="396"/>
      <c r="N233" s="396"/>
      <c r="O233" s="396"/>
      <c r="P233" s="396"/>
      <c r="Q233" s="100">
        <f>SUM(E233:P233)</f>
        <v>0</v>
      </c>
      <c r="R233" s="389"/>
      <c r="S233" s="22" t="s">
        <v>561</v>
      </c>
      <c r="T233" s="408" t="s">
        <v>548</v>
      </c>
      <c r="U233" s="396"/>
      <c r="V233" s="720"/>
      <c r="W233" s="409">
        <f aca="true" t="shared" si="176" ref="W233:AH234">+E233*$U233</f>
        <v>0</v>
      </c>
      <c r="X233" s="409">
        <f t="shared" si="176"/>
        <v>0</v>
      </c>
      <c r="Y233" s="409">
        <f t="shared" si="176"/>
        <v>0</v>
      </c>
      <c r="Z233" s="409">
        <f t="shared" si="176"/>
        <v>0</v>
      </c>
      <c r="AA233" s="409">
        <f t="shared" si="176"/>
        <v>0</v>
      </c>
      <c r="AB233" s="409">
        <f t="shared" si="176"/>
        <v>0</v>
      </c>
      <c r="AC233" s="409">
        <f t="shared" si="176"/>
        <v>0</v>
      </c>
      <c r="AD233" s="409">
        <f t="shared" si="176"/>
        <v>0</v>
      </c>
      <c r="AE233" s="409">
        <f t="shared" si="176"/>
        <v>0</v>
      </c>
      <c r="AF233" s="409">
        <f t="shared" si="176"/>
        <v>0</v>
      </c>
      <c r="AG233" s="409">
        <f t="shared" si="176"/>
        <v>0</v>
      </c>
      <c r="AH233" s="409">
        <f t="shared" si="176"/>
        <v>0</v>
      </c>
      <c r="AI233" s="100">
        <f t="shared" si="165"/>
        <v>0</v>
      </c>
    </row>
    <row r="234" spans="2:35" ht="12.75">
      <c r="B234" s="22" t="s">
        <v>562</v>
      </c>
      <c r="C234" s="408" t="s">
        <v>554</v>
      </c>
      <c r="D234" s="406" t="s">
        <v>70</v>
      </c>
      <c r="E234" s="396"/>
      <c r="F234" s="396"/>
      <c r="G234" s="396"/>
      <c r="H234" s="396"/>
      <c r="I234" s="396"/>
      <c r="J234" s="396"/>
      <c r="K234" s="396"/>
      <c r="L234" s="396"/>
      <c r="M234" s="396"/>
      <c r="N234" s="396"/>
      <c r="O234" s="396"/>
      <c r="P234" s="396"/>
      <c r="Q234" s="100">
        <f>SUM(E234:P234)</f>
        <v>0</v>
      </c>
      <c r="R234" s="389"/>
      <c r="S234" s="22" t="s">
        <v>562</v>
      </c>
      <c r="T234" s="408" t="s">
        <v>554</v>
      </c>
      <c r="U234" s="396"/>
      <c r="V234" s="720"/>
      <c r="W234" s="409">
        <f t="shared" si="176"/>
        <v>0</v>
      </c>
      <c r="X234" s="409">
        <f t="shared" si="176"/>
        <v>0</v>
      </c>
      <c r="Y234" s="409">
        <f t="shared" si="176"/>
        <v>0</v>
      </c>
      <c r="Z234" s="409">
        <f t="shared" si="176"/>
        <v>0</v>
      </c>
      <c r="AA234" s="409">
        <f t="shared" si="176"/>
        <v>0</v>
      </c>
      <c r="AB234" s="409">
        <f t="shared" si="176"/>
        <v>0</v>
      </c>
      <c r="AC234" s="409">
        <f t="shared" si="176"/>
        <v>0</v>
      </c>
      <c r="AD234" s="409">
        <f t="shared" si="176"/>
        <v>0</v>
      </c>
      <c r="AE234" s="409">
        <f t="shared" si="176"/>
        <v>0</v>
      </c>
      <c r="AF234" s="409">
        <f t="shared" si="176"/>
        <v>0</v>
      </c>
      <c r="AG234" s="409">
        <f t="shared" si="176"/>
        <v>0</v>
      </c>
      <c r="AH234" s="409">
        <f t="shared" si="176"/>
        <v>0</v>
      </c>
      <c r="AI234" s="100">
        <f t="shared" si="165"/>
        <v>0</v>
      </c>
    </row>
    <row r="235" spans="2:35" ht="12.75">
      <c r="B235" s="22"/>
      <c r="C235" s="407" t="s">
        <v>563</v>
      </c>
      <c r="D235" s="406"/>
      <c r="E235" s="415">
        <f>+E237+E238</f>
        <v>0</v>
      </c>
      <c r="F235" s="415">
        <f aca="true" t="shared" si="177" ref="F235:P235">+F237+F238</f>
        <v>0</v>
      </c>
      <c r="G235" s="415">
        <f t="shared" si="177"/>
        <v>0</v>
      </c>
      <c r="H235" s="415">
        <f t="shared" si="177"/>
        <v>0</v>
      </c>
      <c r="I235" s="415">
        <f t="shared" si="177"/>
        <v>0</v>
      </c>
      <c r="J235" s="415">
        <f t="shared" si="177"/>
        <v>0</v>
      </c>
      <c r="K235" s="415">
        <f t="shared" si="177"/>
        <v>0</v>
      </c>
      <c r="L235" s="415">
        <f t="shared" si="177"/>
        <v>0</v>
      </c>
      <c r="M235" s="415">
        <f t="shared" si="177"/>
        <v>0</v>
      </c>
      <c r="N235" s="415">
        <f t="shared" si="177"/>
        <v>0</v>
      </c>
      <c r="O235" s="415">
        <f t="shared" si="177"/>
        <v>0</v>
      </c>
      <c r="P235" s="415">
        <f t="shared" si="177"/>
        <v>0</v>
      </c>
      <c r="Q235" s="100">
        <f>SUM(E235:P235)</f>
        <v>0</v>
      </c>
      <c r="R235" s="389"/>
      <c r="S235" s="22"/>
      <c r="T235" s="407" t="s">
        <v>563</v>
      </c>
      <c r="U235" s="415"/>
      <c r="V235" s="720"/>
      <c r="W235" s="409">
        <f>+W237+W238</f>
        <v>0</v>
      </c>
      <c r="X235" s="409">
        <f aca="true" t="shared" si="178" ref="X235:AH235">+X237+X238</f>
        <v>0</v>
      </c>
      <c r="Y235" s="409">
        <f t="shared" si="178"/>
        <v>0</v>
      </c>
      <c r="Z235" s="409">
        <f t="shared" si="178"/>
        <v>0</v>
      </c>
      <c r="AA235" s="409">
        <f t="shared" si="178"/>
        <v>0</v>
      </c>
      <c r="AB235" s="409">
        <f t="shared" si="178"/>
        <v>0</v>
      </c>
      <c r="AC235" s="409">
        <f t="shared" si="178"/>
        <v>0</v>
      </c>
      <c r="AD235" s="409">
        <f t="shared" si="178"/>
        <v>0</v>
      </c>
      <c r="AE235" s="409">
        <f t="shared" si="178"/>
        <v>0</v>
      </c>
      <c r="AF235" s="409">
        <f t="shared" si="178"/>
        <v>0</v>
      </c>
      <c r="AG235" s="409">
        <f t="shared" si="178"/>
        <v>0</v>
      </c>
      <c r="AH235" s="409">
        <f t="shared" si="178"/>
        <v>0</v>
      </c>
      <c r="AI235" s="100">
        <f t="shared" si="165"/>
        <v>0</v>
      </c>
    </row>
    <row r="236" spans="2:35" ht="12.75">
      <c r="B236" s="22" t="s">
        <v>564</v>
      </c>
      <c r="C236" s="405" t="s">
        <v>375</v>
      </c>
      <c r="D236" s="406"/>
      <c r="E236" s="409"/>
      <c r="F236" s="409"/>
      <c r="G236" s="409"/>
      <c r="H236" s="409"/>
      <c r="I236" s="409"/>
      <c r="J236" s="409"/>
      <c r="K236" s="409"/>
      <c r="L236" s="409"/>
      <c r="M236" s="409"/>
      <c r="N236" s="409"/>
      <c r="O236" s="409"/>
      <c r="P236" s="409"/>
      <c r="Q236" s="394"/>
      <c r="R236" s="389"/>
      <c r="S236" s="22" t="s">
        <v>564</v>
      </c>
      <c r="T236" s="405" t="s">
        <v>375</v>
      </c>
      <c r="U236" s="409"/>
      <c r="V236" s="720"/>
      <c r="W236" s="409"/>
      <c r="X236" s="409"/>
      <c r="Y236" s="409"/>
      <c r="Z236" s="409"/>
      <c r="AA236" s="409"/>
      <c r="AB236" s="409"/>
      <c r="AC236" s="409"/>
      <c r="AD236" s="409"/>
      <c r="AE236" s="409"/>
      <c r="AF236" s="409"/>
      <c r="AG236" s="409"/>
      <c r="AH236" s="409"/>
      <c r="AI236" s="394">
        <f t="shared" si="165"/>
        <v>0</v>
      </c>
    </row>
    <row r="237" spans="2:35" ht="12.75">
      <c r="B237" s="22" t="s">
        <v>565</v>
      </c>
      <c r="C237" s="391" t="s">
        <v>506</v>
      </c>
      <c r="D237" s="406" t="s">
        <v>366</v>
      </c>
      <c r="E237" s="396"/>
      <c r="F237" s="396"/>
      <c r="G237" s="396"/>
      <c r="H237" s="396"/>
      <c r="I237" s="396"/>
      <c r="J237" s="396"/>
      <c r="K237" s="396"/>
      <c r="L237" s="396"/>
      <c r="M237" s="396"/>
      <c r="N237" s="396"/>
      <c r="O237" s="396"/>
      <c r="P237" s="396"/>
      <c r="Q237" s="100">
        <f>SUM(E237:P237)</f>
        <v>0</v>
      </c>
      <c r="R237" s="389"/>
      <c r="S237" s="22" t="s">
        <v>565</v>
      </c>
      <c r="T237" s="391" t="s">
        <v>506</v>
      </c>
      <c r="U237" s="396"/>
      <c r="V237" s="720"/>
      <c r="W237" s="409">
        <f aca="true" t="shared" si="179" ref="W237:AH237">+E237*$U237</f>
        <v>0</v>
      </c>
      <c r="X237" s="409">
        <f t="shared" si="179"/>
        <v>0</v>
      </c>
      <c r="Y237" s="409">
        <f t="shared" si="179"/>
        <v>0</v>
      </c>
      <c r="Z237" s="409">
        <f t="shared" si="179"/>
        <v>0</v>
      </c>
      <c r="AA237" s="409">
        <f t="shared" si="179"/>
        <v>0</v>
      </c>
      <c r="AB237" s="409">
        <f t="shared" si="179"/>
        <v>0</v>
      </c>
      <c r="AC237" s="409">
        <f t="shared" si="179"/>
        <v>0</v>
      </c>
      <c r="AD237" s="409">
        <f t="shared" si="179"/>
        <v>0</v>
      </c>
      <c r="AE237" s="409">
        <f t="shared" si="179"/>
        <v>0</v>
      </c>
      <c r="AF237" s="409">
        <f t="shared" si="179"/>
        <v>0</v>
      </c>
      <c r="AG237" s="409">
        <f t="shared" si="179"/>
        <v>0</v>
      </c>
      <c r="AH237" s="409">
        <f t="shared" si="179"/>
        <v>0</v>
      </c>
      <c r="AI237" s="100">
        <f t="shared" si="165"/>
        <v>0</v>
      </c>
    </row>
    <row r="238" spans="2:35" ht="12.75">
      <c r="B238" s="22" t="s">
        <v>566</v>
      </c>
      <c r="C238" s="423" t="s">
        <v>368</v>
      </c>
      <c r="D238" s="406" t="s">
        <v>70</v>
      </c>
      <c r="E238" s="415">
        <f aca="true" t="shared" si="180" ref="E238:P238">E239+E240</f>
        <v>0</v>
      </c>
      <c r="F238" s="415">
        <f t="shared" si="180"/>
        <v>0</v>
      </c>
      <c r="G238" s="415">
        <f t="shared" si="180"/>
        <v>0</v>
      </c>
      <c r="H238" s="415">
        <f t="shared" si="180"/>
        <v>0</v>
      </c>
      <c r="I238" s="415">
        <f t="shared" si="180"/>
        <v>0</v>
      </c>
      <c r="J238" s="415">
        <f t="shared" si="180"/>
        <v>0</v>
      </c>
      <c r="K238" s="415">
        <f t="shared" si="180"/>
        <v>0</v>
      </c>
      <c r="L238" s="415">
        <f t="shared" si="180"/>
        <v>0</v>
      </c>
      <c r="M238" s="415">
        <f t="shared" si="180"/>
        <v>0</v>
      </c>
      <c r="N238" s="415">
        <f t="shared" si="180"/>
        <v>0</v>
      </c>
      <c r="O238" s="415">
        <f t="shared" si="180"/>
        <v>0</v>
      </c>
      <c r="P238" s="415">
        <f t="shared" si="180"/>
        <v>0</v>
      </c>
      <c r="Q238" s="100">
        <f>SUM(E238:P238)</f>
        <v>0</v>
      </c>
      <c r="R238" s="389"/>
      <c r="S238" s="22" t="s">
        <v>566</v>
      </c>
      <c r="T238" s="423" t="s">
        <v>368</v>
      </c>
      <c r="U238" s="415"/>
      <c r="V238" s="720"/>
      <c r="W238" s="409">
        <f>W239+W240</f>
        <v>0</v>
      </c>
      <c r="X238" s="409">
        <f aca="true" t="shared" si="181" ref="X238:AH238">X239+X240</f>
        <v>0</v>
      </c>
      <c r="Y238" s="409">
        <f t="shared" si="181"/>
        <v>0</v>
      </c>
      <c r="Z238" s="409">
        <f t="shared" si="181"/>
        <v>0</v>
      </c>
      <c r="AA238" s="409">
        <f t="shared" si="181"/>
        <v>0</v>
      </c>
      <c r="AB238" s="409">
        <f t="shared" si="181"/>
        <v>0</v>
      </c>
      <c r="AC238" s="409">
        <f t="shared" si="181"/>
        <v>0</v>
      </c>
      <c r="AD238" s="409">
        <f t="shared" si="181"/>
        <v>0</v>
      </c>
      <c r="AE238" s="409">
        <f t="shared" si="181"/>
        <v>0</v>
      </c>
      <c r="AF238" s="409">
        <f t="shared" si="181"/>
        <v>0</v>
      </c>
      <c r="AG238" s="409">
        <f t="shared" si="181"/>
        <v>0</v>
      </c>
      <c r="AH238" s="409">
        <f t="shared" si="181"/>
        <v>0</v>
      </c>
      <c r="AI238" s="100">
        <f t="shared" si="165"/>
        <v>0</v>
      </c>
    </row>
    <row r="239" spans="2:35" ht="12.75">
      <c r="B239" s="22" t="s">
        <v>567</v>
      </c>
      <c r="C239" s="688" t="s">
        <v>548</v>
      </c>
      <c r="D239" s="406" t="s">
        <v>70</v>
      </c>
      <c r="E239" s="396"/>
      <c r="F239" s="396"/>
      <c r="G239" s="396"/>
      <c r="H239" s="396"/>
      <c r="I239" s="396"/>
      <c r="J239" s="396"/>
      <c r="K239" s="396"/>
      <c r="L239" s="396"/>
      <c r="M239" s="396"/>
      <c r="N239" s="396"/>
      <c r="O239" s="396"/>
      <c r="P239" s="396"/>
      <c r="Q239" s="100">
        <f>SUM(E239:P239)</f>
        <v>0</v>
      </c>
      <c r="R239" s="389"/>
      <c r="S239" s="22" t="s">
        <v>567</v>
      </c>
      <c r="T239" s="688" t="s">
        <v>548</v>
      </c>
      <c r="U239" s="396"/>
      <c r="V239" s="720"/>
      <c r="W239" s="409">
        <f aca="true" t="shared" si="182" ref="W239:AH240">+E239*$U239</f>
        <v>0</v>
      </c>
      <c r="X239" s="409">
        <f t="shared" si="182"/>
        <v>0</v>
      </c>
      <c r="Y239" s="409">
        <f t="shared" si="182"/>
        <v>0</v>
      </c>
      <c r="Z239" s="409">
        <f t="shared" si="182"/>
        <v>0</v>
      </c>
      <c r="AA239" s="409">
        <f t="shared" si="182"/>
        <v>0</v>
      </c>
      <c r="AB239" s="409">
        <f t="shared" si="182"/>
        <v>0</v>
      </c>
      <c r="AC239" s="409">
        <f t="shared" si="182"/>
        <v>0</v>
      </c>
      <c r="AD239" s="409">
        <f t="shared" si="182"/>
        <v>0</v>
      </c>
      <c r="AE239" s="409">
        <f t="shared" si="182"/>
        <v>0</v>
      </c>
      <c r="AF239" s="409">
        <f t="shared" si="182"/>
        <v>0</v>
      </c>
      <c r="AG239" s="409">
        <f t="shared" si="182"/>
        <v>0</v>
      </c>
      <c r="AH239" s="409">
        <f t="shared" si="182"/>
        <v>0</v>
      </c>
      <c r="AI239" s="100">
        <f t="shared" si="165"/>
        <v>0</v>
      </c>
    </row>
    <row r="240" spans="2:35" ht="12.75">
      <c r="B240" s="22" t="s">
        <v>568</v>
      </c>
      <c r="C240" s="688" t="s">
        <v>554</v>
      </c>
      <c r="D240" s="406" t="s">
        <v>70</v>
      </c>
      <c r="E240" s="396"/>
      <c r="F240" s="396"/>
      <c r="G240" s="396"/>
      <c r="H240" s="396"/>
      <c r="I240" s="396"/>
      <c r="J240" s="396"/>
      <c r="K240" s="396"/>
      <c r="L240" s="396"/>
      <c r="M240" s="396"/>
      <c r="N240" s="396"/>
      <c r="O240" s="396"/>
      <c r="P240" s="396"/>
      <c r="Q240" s="100">
        <f>SUM(E240:P240)</f>
        <v>0</v>
      </c>
      <c r="R240" s="389"/>
      <c r="S240" s="22" t="s">
        <v>568</v>
      </c>
      <c r="T240" s="688" t="s">
        <v>554</v>
      </c>
      <c r="U240" s="396"/>
      <c r="V240" s="720"/>
      <c r="W240" s="409">
        <f t="shared" si="182"/>
        <v>0</v>
      </c>
      <c r="X240" s="409">
        <f t="shared" si="182"/>
        <v>0</v>
      </c>
      <c r="Y240" s="409">
        <f t="shared" si="182"/>
        <v>0</v>
      </c>
      <c r="Z240" s="409">
        <f t="shared" si="182"/>
        <v>0</v>
      </c>
      <c r="AA240" s="409">
        <f t="shared" si="182"/>
        <v>0</v>
      </c>
      <c r="AB240" s="409">
        <f t="shared" si="182"/>
        <v>0</v>
      </c>
      <c r="AC240" s="409">
        <f t="shared" si="182"/>
        <v>0</v>
      </c>
      <c r="AD240" s="409">
        <f t="shared" si="182"/>
        <v>0</v>
      </c>
      <c r="AE240" s="409">
        <f t="shared" si="182"/>
        <v>0</v>
      </c>
      <c r="AF240" s="409">
        <f t="shared" si="182"/>
        <v>0</v>
      </c>
      <c r="AG240" s="409">
        <f t="shared" si="182"/>
        <v>0</v>
      </c>
      <c r="AH240" s="409">
        <f t="shared" si="182"/>
        <v>0</v>
      </c>
      <c r="AI240" s="100">
        <f t="shared" si="165"/>
        <v>0</v>
      </c>
    </row>
    <row r="241" spans="2:35" ht="12.75">
      <c r="B241" s="681"/>
      <c r="C241" s="689" t="s">
        <v>392</v>
      </c>
      <c r="D241" s="404"/>
      <c r="E241" s="104">
        <f>+E243+E244</f>
        <v>0</v>
      </c>
      <c r="F241" s="104">
        <f aca="true" t="shared" si="183" ref="F241:P241">+F243+F244</f>
        <v>0</v>
      </c>
      <c r="G241" s="104">
        <f t="shared" si="183"/>
        <v>0</v>
      </c>
      <c r="H241" s="104">
        <f t="shared" si="183"/>
        <v>0</v>
      </c>
      <c r="I241" s="104">
        <f t="shared" si="183"/>
        <v>0</v>
      </c>
      <c r="J241" s="104">
        <f t="shared" si="183"/>
        <v>0</v>
      </c>
      <c r="K241" s="104">
        <f t="shared" si="183"/>
        <v>0</v>
      </c>
      <c r="L241" s="104">
        <f t="shared" si="183"/>
        <v>0</v>
      </c>
      <c r="M241" s="104">
        <f t="shared" si="183"/>
        <v>0</v>
      </c>
      <c r="N241" s="104">
        <f t="shared" si="183"/>
        <v>0</v>
      </c>
      <c r="O241" s="104">
        <f t="shared" si="183"/>
        <v>0</v>
      </c>
      <c r="P241" s="104">
        <f t="shared" si="183"/>
        <v>0</v>
      </c>
      <c r="Q241" s="99">
        <f>SUM(E241:P241)</f>
        <v>0</v>
      </c>
      <c r="R241" s="389"/>
      <c r="S241" s="681"/>
      <c r="T241" s="689" t="s">
        <v>392</v>
      </c>
      <c r="U241" s="104"/>
      <c r="V241" s="725"/>
      <c r="W241" s="677">
        <f>+W243+W244</f>
        <v>0</v>
      </c>
      <c r="X241" s="677">
        <f aca="true" t="shared" si="184" ref="X241:AH241">+X243+X244</f>
        <v>0</v>
      </c>
      <c r="Y241" s="677">
        <f t="shared" si="184"/>
        <v>0</v>
      </c>
      <c r="Z241" s="677">
        <f t="shared" si="184"/>
        <v>0</v>
      </c>
      <c r="AA241" s="677">
        <f t="shared" si="184"/>
        <v>0</v>
      </c>
      <c r="AB241" s="677">
        <f t="shared" si="184"/>
        <v>0</v>
      </c>
      <c r="AC241" s="677">
        <f t="shared" si="184"/>
        <v>0</v>
      </c>
      <c r="AD241" s="677">
        <f t="shared" si="184"/>
        <v>0</v>
      </c>
      <c r="AE241" s="677">
        <f t="shared" si="184"/>
        <v>0</v>
      </c>
      <c r="AF241" s="677">
        <f t="shared" si="184"/>
        <v>0</v>
      </c>
      <c r="AG241" s="677">
        <f t="shared" si="184"/>
        <v>0</v>
      </c>
      <c r="AH241" s="677">
        <f t="shared" si="184"/>
        <v>0</v>
      </c>
      <c r="AI241" s="99">
        <f t="shared" si="165"/>
        <v>0</v>
      </c>
    </row>
    <row r="242" spans="2:35" ht="12.75">
      <c r="B242" s="22" t="s">
        <v>569</v>
      </c>
      <c r="C242" s="405" t="s">
        <v>375</v>
      </c>
      <c r="D242" s="406"/>
      <c r="E242" s="409"/>
      <c r="F242" s="409"/>
      <c r="G242" s="409"/>
      <c r="H242" s="409"/>
      <c r="I242" s="409"/>
      <c r="J242" s="409"/>
      <c r="K242" s="409"/>
      <c r="L242" s="409"/>
      <c r="M242" s="409"/>
      <c r="N242" s="409"/>
      <c r="O242" s="409"/>
      <c r="P242" s="409"/>
      <c r="Q242" s="394"/>
      <c r="R242" s="389"/>
      <c r="S242" s="22" t="s">
        <v>569</v>
      </c>
      <c r="T242" s="405" t="s">
        <v>375</v>
      </c>
      <c r="U242" s="409"/>
      <c r="V242" s="720"/>
      <c r="W242" s="409"/>
      <c r="X242" s="409"/>
      <c r="Y242" s="409"/>
      <c r="Z242" s="409"/>
      <c r="AA242" s="409"/>
      <c r="AB242" s="409"/>
      <c r="AC242" s="409"/>
      <c r="AD242" s="409"/>
      <c r="AE242" s="409"/>
      <c r="AF242" s="409"/>
      <c r="AG242" s="409"/>
      <c r="AH242" s="409"/>
      <c r="AI242" s="394">
        <f t="shared" si="165"/>
        <v>0</v>
      </c>
    </row>
    <row r="243" spans="2:35" ht="12.75">
      <c r="B243" s="22" t="s">
        <v>570</v>
      </c>
      <c r="C243" s="391" t="s">
        <v>506</v>
      </c>
      <c r="D243" s="406" t="s">
        <v>366</v>
      </c>
      <c r="E243" s="396"/>
      <c r="F243" s="396"/>
      <c r="G243" s="396"/>
      <c r="H243" s="396"/>
      <c r="I243" s="396"/>
      <c r="J243" s="396"/>
      <c r="K243" s="396"/>
      <c r="L243" s="396"/>
      <c r="M243" s="396"/>
      <c r="N243" s="396"/>
      <c r="O243" s="396"/>
      <c r="P243" s="396"/>
      <c r="Q243" s="100">
        <f>SUM(E243:P243)</f>
        <v>0</v>
      </c>
      <c r="R243" s="389"/>
      <c r="S243" s="22" t="s">
        <v>570</v>
      </c>
      <c r="T243" s="391" t="s">
        <v>506</v>
      </c>
      <c r="U243" s="396"/>
      <c r="V243" s="720"/>
      <c r="W243" s="409">
        <f aca="true" t="shared" si="185" ref="W243:AH244">+E243*$U243</f>
        <v>0</v>
      </c>
      <c r="X243" s="409">
        <f t="shared" si="185"/>
        <v>0</v>
      </c>
      <c r="Y243" s="409">
        <f t="shared" si="185"/>
        <v>0</v>
      </c>
      <c r="Z243" s="409">
        <f t="shared" si="185"/>
        <v>0</v>
      </c>
      <c r="AA243" s="409">
        <f t="shared" si="185"/>
        <v>0</v>
      </c>
      <c r="AB243" s="409">
        <f t="shared" si="185"/>
        <v>0</v>
      </c>
      <c r="AC243" s="409">
        <f t="shared" si="185"/>
        <v>0</v>
      </c>
      <c r="AD243" s="409">
        <f t="shared" si="185"/>
        <v>0</v>
      </c>
      <c r="AE243" s="409">
        <f t="shared" si="185"/>
        <v>0</v>
      </c>
      <c r="AF243" s="409">
        <f t="shared" si="185"/>
        <v>0</v>
      </c>
      <c r="AG243" s="409">
        <f t="shared" si="185"/>
        <v>0</v>
      </c>
      <c r="AH243" s="409">
        <f t="shared" si="185"/>
        <v>0</v>
      </c>
      <c r="AI243" s="100">
        <f t="shared" si="165"/>
        <v>0</v>
      </c>
    </row>
    <row r="244" spans="2:35" ht="12.75">
      <c r="B244" s="22" t="s">
        <v>571</v>
      </c>
      <c r="C244" s="423" t="s">
        <v>368</v>
      </c>
      <c r="D244" s="406" t="s">
        <v>70</v>
      </c>
      <c r="E244" s="396"/>
      <c r="F244" s="396"/>
      <c r="G244" s="396"/>
      <c r="H244" s="396"/>
      <c r="I244" s="396"/>
      <c r="J244" s="396"/>
      <c r="K244" s="396"/>
      <c r="L244" s="396"/>
      <c r="M244" s="396"/>
      <c r="N244" s="396"/>
      <c r="O244" s="396"/>
      <c r="P244" s="396"/>
      <c r="Q244" s="100">
        <f>SUM(E244:P244)</f>
        <v>0</v>
      </c>
      <c r="R244" s="389"/>
      <c r="S244" s="22" t="s">
        <v>571</v>
      </c>
      <c r="T244" s="423" t="s">
        <v>368</v>
      </c>
      <c r="U244" s="396"/>
      <c r="V244" s="720"/>
      <c r="W244" s="409">
        <f t="shared" si="185"/>
        <v>0</v>
      </c>
      <c r="X244" s="409">
        <f t="shared" si="185"/>
        <v>0</v>
      </c>
      <c r="Y244" s="409">
        <f t="shared" si="185"/>
        <v>0</v>
      </c>
      <c r="Z244" s="409">
        <f t="shared" si="185"/>
        <v>0</v>
      </c>
      <c r="AA244" s="409">
        <f t="shared" si="185"/>
        <v>0</v>
      </c>
      <c r="AB244" s="409">
        <f t="shared" si="185"/>
        <v>0</v>
      </c>
      <c r="AC244" s="409">
        <f t="shared" si="185"/>
        <v>0</v>
      </c>
      <c r="AD244" s="409">
        <f t="shared" si="185"/>
        <v>0</v>
      </c>
      <c r="AE244" s="409">
        <f t="shared" si="185"/>
        <v>0</v>
      </c>
      <c r="AF244" s="409">
        <f t="shared" si="185"/>
        <v>0</v>
      </c>
      <c r="AG244" s="409">
        <f t="shared" si="185"/>
        <v>0</v>
      </c>
      <c r="AH244" s="409">
        <f t="shared" si="185"/>
        <v>0</v>
      </c>
      <c r="AI244" s="100">
        <f t="shared" si="165"/>
        <v>0</v>
      </c>
    </row>
    <row r="245" spans="2:35" ht="12.75">
      <c r="B245" s="672" t="s">
        <v>197</v>
      </c>
      <c r="C245" s="690" t="s">
        <v>572</v>
      </c>
      <c r="D245" s="411" t="s">
        <v>70</v>
      </c>
      <c r="E245" s="102">
        <f>E206+E194</f>
        <v>0</v>
      </c>
      <c r="F245" s="102">
        <f aca="true" t="shared" si="186" ref="F245:P245">F206+F194</f>
        <v>0</v>
      </c>
      <c r="G245" s="102">
        <f t="shared" si="186"/>
        <v>0</v>
      </c>
      <c r="H245" s="102">
        <f t="shared" si="186"/>
        <v>0</v>
      </c>
      <c r="I245" s="102">
        <f t="shared" si="186"/>
        <v>0</v>
      </c>
      <c r="J245" s="102">
        <f t="shared" si="186"/>
        <v>0</v>
      </c>
      <c r="K245" s="102">
        <f t="shared" si="186"/>
        <v>0</v>
      </c>
      <c r="L245" s="102">
        <f t="shared" si="186"/>
        <v>0</v>
      </c>
      <c r="M245" s="102">
        <f t="shared" si="186"/>
        <v>0</v>
      </c>
      <c r="N245" s="102">
        <f t="shared" si="186"/>
        <v>0</v>
      </c>
      <c r="O245" s="102">
        <f t="shared" si="186"/>
        <v>0</v>
      </c>
      <c r="P245" s="102">
        <f t="shared" si="186"/>
        <v>0</v>
      </c>
      <c r="Q245" s="103">
        <f>SUM(E245:P245)</f>
        <v>0</v>
      </c>
      <c r="R245" s="389"/>
      <c r="S245" s="672" t="s">
        <v>197</v>
      </c>
      <c r="T245" s="690" t="s">
        <v>572</v>
      </c>
      <c r="U245" s="102"/>
      <c r="V245" s="722"/>
      <c r="W245" s="430">
        <f>W206+W194</f>
        <v>0</v>
      </c>
      <c r="X245" s="430">
        <f aca="true" t="shared" si="187" ref="X245:AH245">X206+X194</f>
        <v>0</v>
      </c>
      <c r="Y245" s="430">
        <f t="shared" si="187"/>
        <v>0</v>
      </c>
      <c r="Z245" s="430">
        <f t="shared" si="187"/>
        <v>0</v>
      </c>
      <c r="AA245" s="430">
        <f t="shared" si="187"/>
        <v>0</v>
      </c>
      <c r="AB245" s="430">
        <f t="shared" si="187"/>
        <v>0</v>
      </c>
      <c r="AC245" s="430">
        <f t="shared" si="187"/>
        <v>0</v>
      </c>
      <c r="AD245" s="430">
        <f t="shared" si="187"/>
        <v>0</v>
      </c>
      <c r="AE245" s="430">
        <f t="shared" si="187"/>
        <v>0</v>
      </c>
      <c r="AF245" s="430">
        <f t="shared" si="187"/>
        <v>0</v>
      </c>
      <c r="AG245" s="430">
        <f t="shared" si="187"/>
        <v>0</v>
      </c>
      <c r="AH245" s="430">
        <f t="shared" si="187"/>
        <v>0</v>
      </c>
      <c r="AI245" s="103">
        <f t="shared" si="165"/>
        <v>0</v>
      </c>
    </row>
    <row r="246" spans="2:35" ht="12.75">
      <c r="B246" s="672" t="s">
        <v>198</v>
      </c>
      <c r="C246" s="387" t="s">
        <v>393</v>
      </c>
      <c r="D246" s="411" t="s">
        <v>70</v>
      </c>
      <c r="E246" s="430">
        <f>E249+E252</f>
        <v>0</v>
      </c>
      <c r="F246" s="430">
        <f aca="true" t="shared" si="188" ref="F246:P246">F249+F252</f>
        <v>0</v>
      </c>
      <c r="G246" s="430">
        <f t="shared" si="188"/>
        <v>0</v>
      </c>
      <c r="H246" s="430">
        <f t="shared" si="188"/>
        <v>0</v>
      </c>
      <c r="I246" s="430">
        <f t="shared" si="188"/>
        <v>0</v>
      </c>
      <c r="J246" s="430">
        <f t="shared" si="188"/>
        <v>0</v>
      </c>
      <c r="K246" s="430">
        <f t="shared" si="188"/>
        <v>0</v>
      </c>
      <c r="L246" s="430">
        <f t="shared" si="188"/>
        <v>0</v>
      </c>
      <c r="M246" s="430">
        <f t="shared" si="188"/>
        <v>0</v>
      </c>
      <c r="N246" s="430">
        <f t="shared" si="188"/>
        <v>0</v>
      </c>
      <c r="O246" s="430">
        <f t="shared" si="188"/>
        <v>0</v>
      </c>
      <c r="P246" s="430">
        <f t="shared" si="188"/>
        <v>0</v>
      </c>
      <c r="Q246" s="103">
        <f>SUM(E246:P246)</f>
        <v>0</v>
      </c>
      <c r="R246" s="389"/>
      <c r="S246" s="672" t="s">
        <v>198</v>
      </c>
      <c r="T246" s="387" t="s">
        <v>393</v>
      </c>
      <c r="U246" s="430"/>
      <c r="V246" s="722"/>
      <c r="W246" s="430">
        <f>W249+W252</f>
        <v>0</v>
      </c>
      <c r="X246" s="430">
        <f aca="true" t="shared" si="189" ref="X246:AH246">X249+X252</f>
        <v>0</v>
      </c>
      <c r="Y246" s="430">
        <f t="shared" si="189"/>
        <v>0</v>
      </c>
      <c r="Z246" s="430">
        <f t="shared" si="189"/>
        <v>0</v>
      </c>
      <c r="AA246" s="430">
        <f t="shared" si="189"/>
        <v>0</v>
      </c>
      <c r="AB246" s="430">
        <f t="shared" si="189"/>
        <v>0</v>
      </c>
      <c r="AC246" s="430">
        <f t="shared" si="189"/>
        <v>0</v>
      </c>
      <c r="AD246" s="430">
        <f t="shared" si="189"/>
        <v>0</v>
      </c>
      <c r="AE246" s="430">
        <f t="shared" si="189"/>
        <v>0</v>
      </c>
      <c r="AF246" s="430">
        <f t="shared" si="189"/>
        <v>0</v>
      </c>
      <c r="AG246" s="430">
        <f t="shared" si="189"/>
        <v>0</v>
      </c>
      <c r="AH246" s="430">
        <f t="shared" si="189"/>
        <v>0</v>
      </c>
      <c r="AI246" s="103">
        <f t="shared" si="165"/>
        <v>0</v>
      </c>
    </row>
    <row r="247" spans="2:35" ht="12.75">
      <c r="B247" s="49" t="s">
        <v>394</v>
      </c>
      <c r="C247" s="431" t="s">
        <v>395</v>
      </c>
      <c r="D247" s="413"/>
      <c r="E247" s="432"/>
      <c r="F247" s="432"/>
      <c r="G247" s="432"/>
      <c r="H247" s="432"/>
      <c r="I247" s="432"/>
      <c r="J247" s="432"/>
      <c r="K247" s="432"/>
      <c r="L247" s="432"/>
      <c r="M247" s="432"/>
      <c r="N247" s="432"/>
      <c r="O247" s="432"/>
      <c r="P247" s="432"/>
      <c r="Q247" s="433"/>
      <c r="R247" s="389"/>
      <c r="S247" s="49" t="s">
        <v>394</v>
      </c>
      <c r="T247" s="431" t="s">
        <v>395</v>
      </c>
      <c r="U247" s="432"/>
      <c r="V247" s="723"/>
      <c r="W247" s="432"/>
      <c r="X247" s="432"/>
      <c r="Y247" s="432"/>
      <c r="Z247" s="432"/>
      <c r="AA247" s="432"/>
      <c r="AB247" s="432"/>
      <c r="AC247" s="432"/>
      <c r="AD247" s="432"/>
      <c r="AE247" s="432"/>
      <c r="AF247" s="432"/>
      <c r="AG247" s="432"/>
      <c r="AH247" s="432"/>
      <c r="AI247" s="433">
        <f t="shared" si="165"/>
        <v>0</v>
      </c>
    </row>
    <row r="248" spans="2:35" ht="12.75">
      <c r="B248" s="22" t="s">
        <v>396</v>
      </c>
      <c r="C248" s="434" t="s">
        <v>397</v>
      </c>
      <c r="D248" s="406"/>
      <c r="E248" s="409"/>
      <c r="F248" s="409"/>
      <c r="G248" s="409"/>
      <c r="H248" s="409"/>
      <c r="I248" s="409"/>
      <c r="J248" s="409"/>
      <c r="K248" s="409"/>
      <c r="L248" s="409"/>
      <c r="M248" s="409"/>
      <c r="N248" s="409"/>
      <c r="O248" s="409"/>
      <c r="P248" s="409"/>
      <c r="Q248" s="100"/>
      <c r="R248" s="389"/>
      <c r="S248" s="22" t="s">
        <v>396</v>
      </c>
      <c r="T248" s="434" t="s">
        <v>397</v>
      </c>
      <c r="U248" s="409"/>
      <c r="V248" s="720"/>
      <c r="W248" s="409"/>
      <c r="X248" s="409"/>
      <c r="Y248" s="409"/>
      <c r="Z248" s="409"/>
      <c r="AA248" s="409"/>
      <c r="AB248" s="409"/>
      <c r="AC248" s="409"/>
      <c r="AD248" s="409"/>
      <c r="AE248" s="409"/>
      <c r="AF248" s="409"/>
      <c r="AG248" s="409"/>
      <c r="AH248" s="409"/>
      <c r="AI248" s="100">
        <f t="shared" si="165"/>
        <v>0</v>
      </c>
    </row>
    <row r="249" spans="2:35" ht="12.75">
      <c r="B249" s="22" t="s">
        <v>398</v>
      </c>
      <c r="C249" s="434" t="s">
        <v>368</v>
      </c>
      <c r="D249" s="406" t="s">
        <v>70</v>
      </c>
      <c r="E249" s="396"/>
      <c r="F249" s="396"/>
      <c r="G249" s="396"/>
      <c r="H249" s="396"/>
      <c r="I249" s="396"/>
      <c r="J249" s="396"/>
      <c r="K249" s="396"/>
      <c r="L249" s="396"/>
      <c r="M249" s="396"/>
      <c r="N249" s="396"/>
      <c r="O249" s="396"/>
      <c r="P249" s="396"/>
      <c r="Q249" s="100">
        <f>SUM(E249:P249)</f>
        <v>0</v>
      </c>
      <c r="R249" s="389"/>
      <c r="S249" s="22" t="s">
        <v>398</v>
      </c>
      <c r="T249" s="434" t="s">
        <v>368</v>
      </c>
      <c r="U249" s="396"/>
      <c r="V249" s="720"/>
      <c r="W249" s="409">
        <f aca="true" t="shared" si="190" ref="W249:AH249">+E249*$U249</f>
        <v>0</v>
      </c>
      <c r="X249" s="409">
        <f t="shared" si="190"/>
        <v>0</v>
      </c>
      <c r="Y249" s="409">
        <f t="shared" si="190"/>
        <v>0</v>
      </c>
      <c r="Z249" s="409">
        <f t="shared" si="190"/>
        <v>0</v>
      </c>
      <c r="AA249" s="409">
        <f t="shared" si="190"/>
        <v>0</v>
      </c>
      <c r="AB249" s="409">
        <f t="shared" si="190"/>
        <v>0</v>
      </c>
      <c r="AC249" s="409">
        <f t="shared" si="190"/>
        <v>0</v>
      </c>
      <c r="AD249" s="409">
        <f t="shared" si="190"/>
        <v>0</v>
      </c>
      <c r="AE249" s="409">
        <f t="shared" si="190"/>
        <v>0</v>
      </c>
      <c r="AF249" s="409">
        <f t="shared" si="190"/>
        <v>0</v>
      </c>
      <c r="AG249" s="409">
        <f t="shared" si="190"/>
        <v>0</v>
      </c>
      <c r="AH249" s="409">
        <f t="shared" si="190"/>
        <v>0</v>
      </c>
      <c r="AI249" s="100">
        <f t="shared" si="165"/>
        <v>0</v>
      </c>
    </row>
    <row r="250" spans="2:35" ht="12.75">
      <c r="B250" s="22" t="s">
        <v>399</v>
      </c>
      <c r="C250" s="435" t="s">
        <v>400</v>
      </c>
      <c r="D250" s="406"/>
      <c r="E250" s="409"/>
      <c r="F250" s="409"/>
      <c r="G250" s="409"/>
      <c r="H250" s="409"/>
      <c r="I250" s="409"/>
      <c r="J250" s="409"/>
      <c r="K250" s="409"/>
      <c r="L250" s="409"/>
      <c r="M250" s="409"/>
      <c r="N250" s="409"/>
      <c r="O250" s="409"/>
      <c r="P250" s="409"/>
      <c r="Q250" s="436"/>
      <c r="R250" s="389"/>
      <c r="S250" s="22" t="s">
        <v>399</v>
      </c>
      <c r="T250" s="435" t="s">
        <v>400</v>
      </c>
      <c r="U250" s="409"/>
      <c r="V250" s="720"/>
      <c r="W250" s="409"/>
      <c r="X250" s="409"/>
      <c r="Y250" s="409"/>
      <c r="Z250" s="409"/>
      <c r="AA250" s="409"/>
      <c r="AB250" s="409"/>
      <c r="AC250" s="409"/>
      <c r="AD250" s="409"/>
      <c r="AE250" s="409"/>
      <c r="AF250" s="409"/>
      <c r="AG250" s="409"/>
      <c r="AH250" s="409"/>
      <c r="AI250" s="436">
        <f t="shared" si="165"/>
        <v>0</v>
      </c>
    </row>
    <row r="251" spans="2:35" ht="12.75">
      <c r="B251" s="22" t="s">
        <v>401</v>
      </c>
      <c r="C251" s="434" t="s">
        <v>402</v>
      </c>
      <c r="D251" s="406"/>
      <c r="E251" s="409"/>
      <c r="F251" s="409"/>
      <c r="G251" s="409"/>
      <c r="H251" s="409"/>
      <c r="I251" s="409"/>
      <c r="J251" s="409"/>
      <c r="K251" s="409"/>
      <c r="L251" s="409"/>
      <c r="M251" s="409"/>
      <c r="N251" s="409"/>
      <c r="O251" s="409"/>
      <c r="P251" s="409"/>
      <c r="Q251" s="100"/>
      <c r="R251" s="389"/>
      <c r="S251" s="22" t="s">
        <v>401</v>
      </c>
      <c r="T251" s="434" t="s">
        <v>402</v>
      </c>
      <c r="U251" s="409"/>
      <c r="V251" s="720"/>
      <c r="W251" s="409"/>
      <c r="X251" s="409"/>
      <c r="Y251" s="409"/>
      <c r="Z251" s="409"/>
      <c r="AA251" s="409"/>
      <c r="AB251" s="409"/>
      <c r="AC251" s="409"/>
      <c r="AD251" s="409"/>
      <c r="AE251" s="409"/>
      <c r="AF251" s="409"/>
      <c r="AG251" s="409"/>
      <c r="AH251" s="409"/>
      <c r="AI251" s="100">
        <f t="shared" si="165"/>
        <v>0</v>
      </c>
    </row>
    <row r="252" spans="2:35" ht="12.75">
      <c r="B252" s="691" t="s">
        <v>403</v>
      </c>
      <c r="C252" s="692" t="s">
        <v>368</v>
      </c>
      <c r="D252" s="425" t="s">
        <v>70</v>
      </c>
      <c r="E252" s="402"/>
      <c r="F252" s="402"/>
      <c r="G252" s="402"/>
      <c r="H252" s="402"/>
      <c r="I252" s="402"/>
      <c r="J252" s="402"/>
      <c r="K252" s="402"/>
      <c r="L252" s="402"/>
      <c r="M252" s="402"/>
      <c r="N252" s="402"/>
      <c r="O252" s="402"/>
      <c r="P252" s="402"/>
      <c r="Q252" s="426">
        <f>SUM(E252:P252)</f>
        <v>0</v>
      </c>
      <c r="R252" s="389"/>
      <c r="S252" s="691" t="s">
        <v>403</v>
      </c>
      <c r="T252" s="692" t="s">
        <v>368</v>
      </c>
      <c r="U252" s="402"/>
      <c r="V252" s="726"/>
      <c r="W252" s="699">
        <f aca="true" t="shared" si="191" ref="W252:AH252">+E252*$U252</f>
        <v>0</v>
      </c>
      <c r="X252" s="699">
        <f t="shared" si="191"/>
        <v>0</v>
      </c>
      <c r="Y252" s="699">
        <f t="shared" si="191"/>
        <v>0</v>
      </c>
      <c r="Z252" s="699">
        <f t="shared" si="191"/>
        <v>0</v>
      </c>
      <c r="AA252" s="699">
        <f t="shared" si="191"/>
        <v>0</v>
      </c>
      <c r="AB252" s="699">
        <f t="shared" si="191"/>
        <v>0</v>
      </c>
      <c r="AC252" s="699">
        <f t="shared" si="191"/>
        <v>0</v>
      </c>
      <c r="AD252" s="699">
        <f t="shared" si="191"/>
        <v>0</v>
      </c>
      <c r="AE252" s="699">
        <f t="shared" si="191"/>
        <v>0</v>
      </c>
      <c r="AF252" s="699">
        <f t="shared" si="191"/>
        <v>0</v>
      </c>
      <c r="AG252" s="699">
        <f t="shared" si="191"/>
        <v>0</v>
      </c>
      <c r="AH252" s="699">
        <f t="shared" si="191"/>
        <v>0</v>
      </c>
      <c r="AI252" s="426">
        <f t="shared" si="165"/>
        <v>0</v>
      </c>
    </row>
    <row r="253" spans="2:35" ht="12.75">
      <c r="B253" s="672" t="s">
        <v>259</v>
      </c>
      <c r="C253" s="690" t="s">
        <v>573</v>
      </c>
      <c r="D253" s="411" t="s">
        <v>70</v>
      </c>
      <c r="E253" s="102">
        <f>E245+E246</f>
        <v>0</v>
      </c>
      <c r="F253" s="102">
        <f aca="true" t="shared" si="192" ref="F253:P253">F245+F246</f>
        <v>0</v>
      </c>
      <c r="G253" s="102">
        <f t="shared" si="192"/>
        <v>0</v>
      </c>
      <c r="H253" s="102">
        <f t="shared" si="192"/>
        <v>0</v>
      </c>
      <c r="I253" s="102">
        <f t="shared" si="192"/>
        <v>0</v>
      </c>
      <c r="J253" s="102">
        <f t="shared" si="192"/>
        <v>0</v>
      </c>
      <c r="K253" s="102">
        <f t="shared" si="192"/>
        <v>0</v>
      </c>
      <c r="L253" s="102">
        <f t="shared" si="192"/>
        <v>0</v>
      </c>
      <c r="M253" s="102">
        <f t="shared" si="192"/>
        <v>0</v>
      </c>
      <c r="N253" s="102">
        <f t="shared" si="192"/>
        <v>0</v>
      </c>
      <c r="O253" s="102">
        <f t="shared" si="192"/>
        <v>0</v>
      </c>
      <c r="P253" s="102">
        <f t="shared" si="192"/>
        <v>0</v>
      </c>
      <c r="Q253" s="103">
        <f>SUM(E253:P253)</f>
        <v>0</v>
      </c>
      <c r="R253" s="389"/>
      <c r="S253" s="672" t="s">
        <v>259</v>
      </c>
      <c r="T253" s="690" t="s">
        <v>573</v>
      </c>
      <c r="U253" s="102"/>
      <c r="V253" s="722"/>
      <c r="W253" s="430">
        <f>W245+W246</f>
        <v>0</v>
      </c>
      <c r="X253" s="430">
        <f aca="true" t="shared" si="193" ref="X253:AH253">X245+X246</f>
        <v>0</v>
      </c>
      <c r="Y253" s="430">
        <f t="shared" si="193"/>
        <v>0</v>
      </c>
      <c r="Z253" s="430">
        <f t="shared" si="193"/>
        <v>0</v>
      </c>
      <c r="AA253" s="430">
        <f t="shared" si="193"/>
        <v>0</v>
      </c>
      <c r="AB253" s="430">
        <f t="shared" si="193"/>
        <v>0</v>
      </c>
      <c r="AC253" s="430">
        <f t="shared" si="193"/>
        <v>0</v>
      </c>
      <c r="AD253" s="430">
        <f t="shared" si="193"/>
        <v>0</v>
      </c>
      <c r="AE253" s="430">
        <f t="shared" si="193"/>
        <v>0</v>
      </c>
      <c r="AF253" s="430">
        <f t="shared" si="193"/>
        <v>0</v>
      </c>
      <c r="AG253" s="430">
        <f t="shared" si="193"/>
        <v>0</v>
      </c>
      <c r="AH253" s="430">
        <f t="shared" si="193"/>
        <v>0</v>
      </c>
      <c r="AI253" s="103">
        <f>SUM(W253:AH253)</f>
        <v>0</v>
      </c>
    </row>
    <row r="254" spans="2:35" ht="13.5" thickBot="1">
      <c r="B254" s="693" t="s">
        <v>574</v>
      </c>
      <c r="C254" s="439" t="s">
        <v>351</v>
      </c>
      <c r="D254" s="694" t="s">
        <v>70</v>
      </c>
      <c r="E254" s="695">
        <f>E193+E253</f>
        <v>0</v>
      </c>
      <c r="F254" s="695">
        <f aca="true" t="shared" si="194" ref="F254:P254">F193+F253</f>
        <v>0</v>
      </c>
      <c r="G254" s="695">
        <f t="shared" si="194"/>
        <v>0</v>
      </c>
      <c r="H254" s="695">
        <f t="shared" si="194"/>
        <v>0</v>
      </c>
      <c r="I254" s="695">
        <f t="shared" si="194"/>
        <v>0</v>
      </c>
      <c r="J254" s="695">
        <f t="shared" si="194"/>
        <v>0</v>
      </c>
      <c r="K254" s="695">
        <f t="shared" si="194"/>
        <v>0</v>
      </c>
      <c r="L254" s="695">
        <f t="shared" si="194"/>
        <v>0</v>
      </c>
      <c r="M254" s="695">
        <f t="shared" si="194"/>
        <v>0</v>
      </c>
      <c r="N254" s="695">
        <f t="shared" si="194"/>
        <v>0</v>
      </c>
      <c r="O254" s="695">
        <f t="shared" si="194"/>
        <v>0</v>
      </c>
      <c r="P254" s="695">
        <f t="shared" si="194"/>
        <v>0</v>
      </c>
      <c r="Q254" s="696">
        <f>SUM(E254:P254)</f>
        <v>0</v>
      </c>
      <c r="R254" s="389"/>
      <c r="S254" s="693" t="s">
        <v>574</v>
      </c>
      <c r="T254" s="439" t="s">
        <v>351</v>
      </c>
      <c r="U254" s="695"/>
      <c r="V254" s="695"/>
      <c r="W254" s="701">
        <f>W193+W253</f>
        <v>0</v>
      </c>
      <c r="X254" s="701">
        <f aca="true" t="shared" si="195" ref="X254:AH254">X193+X253</f>
        <v>0</v>
      </c>
      <c r="Y254" s="701">
        <f t="shared" si="195"/>
        <v>0</v>
      </c>
      <c r="Z254" s="701">
        <f t="shared" si="195"/>
        <v>0</v>
      </c>
      <c r="AA254" s="701">
        <f t="shared" si="195"/>
        <v>0</v>
      </c>
      <c r="AB254" s="701">
        <f t="shared" si="195"/>
        <v>0</v>
      </c>
      <c r="AC254" s="701">
        <f t="shared" si="195"/>
        <v>0</v>
      </c>
      <c r="AD254" s="701">
        <f t="shared" si="195"/>
        <v>0</v>
      </c>
      <c r="AE254" s="701">
        <f t="shared" si="195"/>
        <v>0</v>
      </c>
      <c r="AF254" s="701">
        <f t="shared" si="195"/>
        <v>0</v>
      </c>
      <c r="AG254" s="701">
        <f t="shared" si="195"/>
        <v>0</v>
      </c>
      <c r="AH254" s="701">
        <f t="shared" si="195"/>
        <v>0</v>
      </c>
      <c r="AI254" s="696">
        <f>SUM(W254:AH254)</f>
        <v>0</v>
      </c>
    </row>
    <row r="255" spans="2:35" ht="13.5" thickTop="1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 s="389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 s="389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2" ht="12.75">
      <c r="B257" s="441"/>
      <c r="C257" s="442"/>
      <c r="D257" s="442"/>
      <c r="E257" s="443"/>
      <c r="F257" s="443"/>
      <c r="G257" s="443"/>
      <c r="H257" s="443"/>
      <c r="I257" s="443"/>
      <c r="J257" s="443"/>
      <c r="K257" s="443"/>
      <c r="L257" s="443"/>
      <c r="M257" s="443"/>
      <c r="N257" s="443"/>
      <c r="O257" s="443"/>
      <c r="P257" s="444"/>
      <c r="Q257" s="443"/>
      <c r="R257" s="389"/>
      <c r="S257" s="445"/>
      <c r="T257" s="381"/>
      <c r="W257" s="444"/>
      <c r="X257" s="444"/>
      <c r="Y257" s="444"/>
      <c r="Z257" s="444"/>
      <c r="AA257" s="444"/>
      <c r="AB257" s="444"/>
      <c r="AC257" s="444"/>
      <c r="AD257" s="444"/>
      <c r="AE257" s="444"/>
      <c r="AF257" s="444"/>
    </row>
    <row r="259" spans="3:9" ht="12.75">
      <c r="C259" s="886" t="str">
        <f>+"ОСТВАРЕНЕ ЦЕНЕ ДИСТРИБУЦИЈЕ ЗА КОМЕРЦИЈАЛНО СНАБДЕВАЊЕ У "&amp;$E$13&amp;". ГОДИНИ"</f>
        <v>ОСТВАРЕНЕ ЦЕНЕ ДИСТРИБУЦИЈЕ ЗА КОМЕРЦИЈАЛНО СНАБДЕВАЊЕ У 2017. ГОДИНИ</v>
      </c>
      <c r="D259" s="886"/>
      <c r="E259" s="886"/>
      <c r="F259" s="886"/>
      <c r="G259" s="886"/>
      <c r="H259" s="886"/>
      <c r="I259" s="886"/>
    </row>
    <row r="260" spans="3:9" ht="13.5" thickBot="1">
      <c r="C260" s="644"/>
      <c r="D260" s="644"/>
      <c r="E260" s="644"/>
      <c r="F260" s="644"/>
      <c r="G260" s="644"/>
      <c r="H260" s="644"/>
      <c r="I260"/>
    </row>
    <row r="261" spans="3:9" ht="13.5" thickTop="1">
      <c r="C261" s="645"/>
      <c r="D261" s="646" t="s">
        <v>363</v>
      </c>
      <c r="E261" s="647" t="s">
        <v>499</v>
      </c>
      <c r="F261" s="647" t="s">
        <v>500</v>
      </c>
      <c r="G261" s="647" t="s">
        <v>501</v>
      </c>
      <c r="H261" s="648" t="s">
        <v>502</v>
      </c>
      <c r="I261" s="649">
        <f>+$E$13</f>
        <v>2017</v>
      </c>
    </row>
    <row r="262" spans="3:9" ht="12.75">
      <c r="C262" s="650" t="str">
        <f>+C159</f>
        <v>ВИСОКИ НАПОН - (110kV)</v>
      </c>
      <c r="D262" s="651" t="s">
        <v>343</v>
      </c>
      <c r="E262" s="652">
        <f>IF(SUM(E159:G159)=0,,SUM(W159:Y159)/SUM(E159:G159))</f>
        <v>0</v>
      </c>
      <c r="F262" s="652">
        <f>IF(SUM(H159:J159)=0,,SUM(Z159:AB159)/SUM(H159:J159))</f>
        <v>0</v>
      </c>
      <c r="G262" s="652">
        <f>IF(SUM(K159:M159)=0,,SUM(AC159:AE159)/SUM(K159:M159))</f>
        <v>0</v>
      </c>
      <c r="H262" s="653">
        <f>IF(SUM(N159:P159)=0,,SUM(AF159:AH159)/SUM(N159:P159))</f>
        <v>0</v>
      </c>
      <c r="I262" s="654">
        <f>IF(Q159=0,,AI159/Q159)</f>
        <v>0</v>
      </c>
    </row>
    <row r="263" spans="3:9" ht="12.75">
      <c r="C263" s="655" t="str">
        <f>+C170</f>
        <v>СРЕДЊИ НАПОН (35 kV + 10(20) kV) </v>
      </c>
      <c r="D263" s="656" t="s">
        <v>343</v>
      </c>
      <c r="E263" s="657">
        <f>IF(SUM(E170:G170)=0,,SUM(W170:Y170)/SUM(E170:G170))</f>
        <v>0</v>
      </c>
      <c r="F263" s="657">
        <f>IF(SUM(H170:J170)=0,,SUM(Z170:AB170)/SUM(H170:J170))</f>
        <v>0</v>
      </c>
      <c r="G263" s="657">
        <f>IF(SUM(K170:M170)=0,,SUM(AC170:AE170)/SUM(K170:M170))</f>
        <v>0</v>
      </c>
      <c r="H263" s="658">
        <f>IF(SUM(N170:P170)=0,,SUM(AF170:AH170)/SUM(N170:P170))</f>
        <v>0</v>
      </c>
      <c r="I263" s="659">
        <f>IF(Q170=0,,AI170/Q170)</f>
        <v>0</v>
      </c>
    </row>
    <row r="264" spans="3:9" ht="12.75">
      <c r="C264" s="655" t="str">
        <f>+C171</f>
        <v>Средњи напон  -  (35 kV)</v>
      </c>
      <c r="D264" s="392" t="s">
        <v>343</v>
      </c>
      <c r="E264" s="657">
        <f>IF(SUM(E171:G171)=0,,SUM(W171:Y171)/SUM(E171:G171))</f>
        <v>0</v>
      </c>
      <c r="F264" s="657">
        <f>IF(SUM(H171:J171)=0,,SUM(Z171:AB171)/SUM(H171:J171))</f>
        <v>0</v>
      </c>
      <c r="G264" s="657">
        <f>IF(SUM(K171:M171)=0,,SUM(AC171:AE171)/SUM(K171:M171))</f>
        <v>0</v>
      </c>
      <c r="H264" s="658">
        <f>IF(SUM(N171:P171)=0,,SUM(AF171:AH171)/SUM(N171:P171))</f>
        <v>0</v>
      </c>
      <c r="I264" s="659">
        <f>IF(Q171=0,,AI171/Q171)</f>
        <v>0</v>
      </c>
    </row>
    <row r="265" spans="3:9" ht="12.75">
      <c r="C265" s="655" t="str">
        <f>+C182</f>
        <v>Средњи напон  -  (10/20 kV)</v>
      </c>
      <c r="D265" s="392" t="s">
        <v>343</v>
      </c>
      <c r="E265" s="657">
        <f>IF(SUM(E182:G182)=0,,SUM(W182:Y182)/SUM(E182:G182))</f>
        <v>0</v>
      </c>
      <c r="F265" s="657">
        <f>IF(SUM(H182:J182)=0,,SUM(Z182:AB182)/SUM(H182:J182))</f>
        <v>0</v>
      </c>
      <c r="G265" s="657">
        <f>IF(SUM(K182:M182)=0,,SUM(AC182:AE182)/SUM(K182:M182))</f>
        <v>0</v>
      </c>
      <c r="H265" s="658">
        <f>IF(SUM(N182:P182)=0,,SUM(AF182:AH182)/SUM(N182:P182))</f>
        <v>0</v>
      </c>
      <c r="I265" s="659">
        <f>IF(Q182=0,,AI182/Q182)</f>
        <v>0</v>
      </c>
    </row>
    <row r="266" spans="3:9" ht="12.75">
      <c r="C266" s="655" t="str">
        <f>+C194</f>
        <v>НИСКИ НАПОН  (0,4 kV I степен)</v>
      </c>
      <c r="D266" s="392" t="s">
        <v>343</v>
      </c>
      <c r="E266" s="657">
        <f>IF(SUM(E194:G194)=0,,SUM(W194:Y194)/SUM(E194:G194))</f>
        <v>0</v>
      </c>
      <c r="F266" s="657">
        <f>IF(SUM(H194:J194)=0,,SUM(Z194:AB194)/SUM(H194:J194))</f>
        <v>0</v>
      </c>
      <c r="G266" s="657">
        <f>IF(SUM(K194:M194)=0,,SUM(AC194:AE194)/SUM(K194:M194))</f>
        <v>0</v>
      </c>
      <c r="H266" s="658">
        <f>IF(SUM(N194:P194)=0,,SUM(AF194:AH194)/SUM(N194:P194))</f>
        <v>0</v>
      </c>
      <c r="I266" s="659">
        <f>IF(Q194=0,,AI194/Q194)</f>
        <v>0</v>
      </c>
    </row>
    <row r="267" spans="3:9" ht="12.75">
      <c r="C267" s="655" t="str">
        <f>+C206</f>
        <v>ШИРОКА ПОТРОШЊА </v>
      </c>
      <c r="D267" s="392" t="s">
        <v>343</v>
      </c>
      <c r="E267" s="657">
        <f>IF(SUM(E206:G206)=0,,SUM(W206:Y206)/SUM(E206:G206))</f>
        <v>0</v>
      </c>
      <c r="F267" s="657">
        <f>IF(SUM(H206:J206)=0,,SUM(Z206:AB206)/SUM(H206:J206))</f>
        <v>0</v>
      </c>
      <c r="G267" s="657">
        <f>IF(SUM(K206:M206)=0,,SUM(AC206:AE206)/SUM(K206:M206))</f>
        <v>0</v>
      </c>
      <c r="H267" s="658">
        <f>IF(SUM(N206:P206)=0,,SUM(AF206:AH206)/SUM(N206:P206))</f>
        <v>0</v>
      </c>
      <c r="I267" s="659">
        <f>IF(Q206=0,,AI206/Q206)</f>
        <v>0</v>
      </c>
    </row>
    <row r="268" spans="3:9" ht="12.75">
      <c r="C268" s="655" t="str">
        <f>+C207</f>
        <v>ШП - Комерцијала и остали (0,4 kV II степен)</v>
      </c>
      <c r="D268" s="392" t="s">
        <v>343</v>
      </c>
      <c r="E268" s="657">
        <f>IF(SUM(E207:G207)=0,,SUM(W207:Y207)/SUM(E207:G207))</f>
        <v>0</v>
      </c>
      <c r="F268" s="657">
        <f>IF(SUM(H207:J207)=0,,SUM(Z207:AB207)/SUM(H207:J207))</f>
        <v>0</v>
      </c>
      <c r="G268" s="657">
        <f>IF(SUM(K207:M207)=0,,SUM(AC207:AE207)/SUM(K207:M207))</f>
        <v>0</v>
      </c>
      <c r="H268" s="658">
        <f>IF(SUM(N207:P207)=0,,SUM(AF207:AH207)/SUM(N207:P207))</f>
        <v>0</v>
      </c>
      <c r="I268" s="659">
        <f>IF(Q207=0,,AI207/Q207)</f>
        <v>0</v>
      </c>
    </row>
    <row r="269" spans="3:9" ht="12.75">
      <c r="C269" s="660" t="str">
        <f>+C224</f>
        <v>ШП - домаћинство</v>
      </c>
      <c r="D269" s="399" t="s">
        <v>343</v>
      </c>
      <c r="E269" s="661">
        <f>IF(SUM(E224:G224)=0,,SUM(W224:Y224)/SUM(E224:G224))</f>
        <v>0</v>
      </c>
      <c r="F269" s="661">
        <f>IF(SUM(H224:J224)=0,,SUM(Z224:AB224)/SUM(H224:J224))</f>
        <v>0</v>
      </c>
      <c r="G269" s="661">
        <f>IF(SUM(K224:M224)=0,,SUM(AC224:AE224)/SUM(K224:M224))</f>
        <v>0</v>
      </c>
      <c r="H269" s="662">
        <f>IF(SUM(N224:P224)=0,,SUM(AF224:AH224)/SUM(N224:P224))</f>
        <v>0</v>
      </c>
      <c r="I269" s="663">
        <f>IF(Q224=0,,AI224/Q224)</f>
        <v>0</v>
      </c>
    </row>
    <row r="270" spans="3:9" ht="12.75">
      <c r="C270" s="660" t="str">
        <f>+C246</f>
        <v>ЈАВНО ОСВЕТЉЕЊЕ</v>
      </c>
      <c r="D270" s="399" t="s">
        <v>343</v>
      </c>
      <c r="E270" s="661">
        <f>IF(SUM(E246:G246)=0,,SUM(W246:Y246)/SUM(E246:G246))</f>
        <v>0</v>
      </c>
      <c r="F270" s="661">
        <f>IF(SUM(H246:J246)=0,,SUM(Z246:AB246)/SUM(H246:J246))</f>
        <v>0</v>
      </c>
      <c r="G270" s="661">
        <f>IF(SUM(K246:M246)=0,,SUM(AC246:AE246)/SUM(K246:M246))</f>
        <v>0</v>
      </c>
      <c r="H270" s="662">
        <f>IF(SUM(N246:P246)=0,,SUM(AF246:AH246)/SUM(N246:P246))</f>
        <v>0</v>
      </c>
      <c r="I270" s="663">
        <f>IF(Q246=0,,AI246/Q246)</f>
        <v>0</v>
      </c>
    </row>
    <row r="271" spans="3:9" ht="13.5" thickBot="1">
      <c r="C271" s="664" t="str">
        <f>+C254</f>
        <v>УКУПНО</v>
      </c>
      <c r="D271" s="665" t="s">
        <v>343</v>
      </c>
      <c r="E271" s="666">
        <f>IF(SUM(E254:G254)=0,,SUM(W254:Y254)/SUM(E254:G254))</f>
        <v>0</v>
      </c>
      <c r="F271" s="666">
        <f>IF(SUM(H254:J254)=0,,SUM(Z254:AB254)/SUM(H254:J254))</f>
        <v>0</v>
      </c>
      <c r="G271" s="666">
        <f>IF(SUM(K254:M254)=0,,SUM(AC254:AE254)/SUM(K254:M254))</f>
        <v>0</v>
      </c>
      <c r="H271" s="667">
        <f>IF(SUM(N254:P254)=0,,SUM(AF254:AF254)/SUM(N254:P254))</f>
        <v>0</v>
      </c>
      <c r="I271" s="668">
        <f>IF(Q254=0,,#REF!/Q254)</f>
        <v>0</v>
      </c>
    </row>
    <row r="272" ht="13.5" thickTop="1"/>
    <row r="274" spans="2:35" ht="12.75">
      <c r="B274" s="905" t="str">
        <f>+"ОСТВАРЕЊЕ ЕЕ БИЛАНСА У "&amp;$E$13&amp;". ГОДИНИ ЗА РЕЗЕРВНО СНАБДЕВАЊЕ"</f>
        <v>ОСТВАРЕЊЕ ЕЕ БИЛАНСА У 2017. ГОДИНИ ЗА РЕЗЕРВНО СНАБДЕВАЊЕ</v>
      </c>
      <c r="C274" s="905"/>
      <c r="D274" s="905"/>
      <c r="E274" s="905"/>
      <c r="F274" s="905"/>
      <c r="G274" s="905"/>
      <c r="H274" s="905"/>
      <c r="I274" s="905"/>
      <c r="J274" s="905"/>
      <c r="K274" s="905"/>
      <c r="L274" s="905"/>
      <c r="M274" s="905"/>
      <c r="N274" s="905"/>
      <c r="O274" s="905"/>
      <c r="P274" s="905"/>
      <c r="Q274" s="905"/>
      <c r="R274" s="368"/>
      <c r="S274" s="905" t="str">
        <f>+"ОСТВАРЕН ПРИХОД У "&amp;$E$13&amp;". ГОДИНИ ОД РЕЗЕРВНОГ СНАБДЕВАЊА"</f>
        <v>ОСТВАРЕН ПРИХОД У 2017. ГОДИНИ ОД РЕЗЕРВНОГ СНАБДЕВАЊА</v>
      </c>
      <c r="T274" s="905"/>
      <c r="U274" s="905"/>
      <c r="V274" s="905"/>
      <c r="W274" s="905"/>
      <c r="X274" s="905"/>
      <c r="Y274" s="905"/>
      <c r="Z274" s="905"/>
      <c r="AA274" s="905"/>
      <c r="AB274" s="905"/>
      <c r="AC274" s="905"/>
      <c r="AD274" s="905"/>
      <c r="AE274" s="905"/>
      <c r="AF274" s="905"/>
      <c r="AG274" s="905"/>
      <c r="AH274" s="905"/>
      <c r="AI274" s="905"/>
    </row>
    <row r="275" spans="2:35" ht="13.5">
      <c r="B275" s="372"/>
      <c r="C275" s="373"/>
      <c r="D275" s="373"/>
      <c r="E275" s="374"/>
      <c r="F275" s="374"/>
      <c r="G275" s="374"/>
      <c r="H275" s="374"/>
      <c r="I275" s="375"/>
      <c r="J275" s="375"/>
      <c r="K275" s="375"/>
      <c r="L275" s="375"/>
      <c r="M275" s="375"/>
      <c r="N275" s="375"/>
      <c r="O275" s="375"/>
      <c r="P275" s="375"/>
      <c r="Q275" s="375"/>
      <c r="R275" s="376"/>
      <c r="S275" s="369"/>
      <c r="T275" s="377"/>
      <c r="U275" s="371"/>
      <c r="V275" s="371"/>
      <c r="W275" s="371"/>
      <c r="X275" s="371"/>
      <c r="Y275" s="378"/>
      <c r="Z275" s="371"/>
      <c r="AA275" s="371"/>
      <c r="AB275" s="371"/>
      <c r="AC275" s="371"/>
      <c r="AD275" s="371"/>
      <c r="AE275" s="371"/>
      <c r="AF275" s="371"/>
      <c r="AG275" s="371"/>
      <c r="AH275" s="370"/>
      <c r="AI275" s="370"/>
    </row>
    <row r="276" spans="2:35" ht="14.25" thickBot="1">
      <c r="B276" s="379"/>
      <c r="C276" s="375"/>
      <c r="D276" s="375"/>
      <c r="E276" s="375"/>
      <c r="F276" s="375"/>
      <c r="G276" s="375"/>
      <c r="H276" s="375"/>
      <c r="I276" s="380"/>
      <c r="J276" s="375"/>
      <c r="K276" s="375"/>
      <c r="L276" s="375"/>
      <c r="M276" s="375"/>
      <c r="N276" s="380"/>
      <c r="O276" s="375"/>
      <c r="P276" s="375"/>
      <c r="Q276" s="375"/>
      <c r="S276" s="369"/>
      <c r="T276" s="377"/>
      <c r="U276" s="371"/>
      <c r="V276" s="371"/>
      <c r="W276" s="371"/>
      <c r="X276" s="371"/>
      <c r="Y276" s="378"/>
      <c r="Z276" s="371"/>
      <c r="AA276" s="371"/>
      <c r="AB276" s="371"/>
      <c r="AC276" s="371"/>
      <c r="AD276" s="371"/>
      <c r="AE276" s="371"/>
      <c r="AF276" s="371"/>
      <c r="AG276" s="371"/>
      <c r="AH276" s="370"/>
      <c r="AI276" s="370"/>
    </row>
    <row r="277" spans="2:35" ht="13.5" thickTop="1">
      <c r="B277" s="871" t="s">
        <v>202</v>
      </c>
      <c r="C277" s="889" t="s">
        <v>362</v>
      </c>
      <c r="D277" s="873" t="s">
        <v>363</v>
      </c>
      <c r="E277" s="897" t="s">
        <v>364</v>
      </c>
      <c r="F277" s="897"/>
      <c r="G277" s="897"/>
      <c r="H277" s="897"/>
      <c r="I277" s="897"/>
      <c r="J277" s="897"/>
      <c r="K277" s="897"/>
      <c r="L277" s="897"/>
      <c r="M277" s="897"/>
      <c r="N277" s="897"/>
      <c r="O277" s="897"/>
      <c r="P277" s="897"/>
      <c r="Q277" s="898"/>
      <c r="R277" s="381"/>
      <c r="S277" s="899" t="s">
        <v>202</v>
      </c>
      <c r="T277" s="901" t="s">
        <v>362</v>
      </c>
      <c r="U277" s="875" t="s">
        <v>437</v>
      </c>
      <c r="V277" s="876"/>
      <c r="W277" s="909" t="s">
        <v>365</v>
      </c>
      <c r="X277" s="910"/>
      <c r="Y277" s="910"/>
      <c r="Z277" s="910"/>
      <c r="AA277" s="910"/>
      <c r="AB277" s="910"/>
      <c r="AC277" s="910"/>
      <c r="AD277" s="910"/>
      <c r="AE277" s="910"/>
      <c r="AF277" s="910"/>
      <c r="AG277" s="910"/>
      <c r="AH277" s="910"/>
      <c r="AI277" s="911"/>
    </row>
    <row r="278" spans="2:35" ht="12.75">
      <c r="B278" s="872"/>
      <c r="C278" s="890"/>
      <c r="D278" s="874"/>
      <c r="E278" s="382" t="s">
        <v>205</v>
      </c>
      <c r="F278" s="382" t="s">
        <v>206</v>
      </c>
      <c r="G278" s="382" t="s">
        <v>207</v>
      </c>
      <c r="H278" s="382" t="s">
        <v>332</v>
      </c>
      <c r="I278" s="382" t="s">
        <v>333</v>
      </c>
      <c r="J278" s="382" t="s">
        <v>334</v>
      </c>
      <c r="K278" s="382" t="s">
        <v>335</v>
      </c>
      <c r="L278" s="382" t="s">
        <v>336</v>
      </c>
      <c r="M278" s="382" t="s">
        <v>337</v>
      </c>
      <c r="N278" s="382" t="s">
        <v>338</v>
      </c>
      <c r="O278" s="382" t="s">
        <v>346</v>
      </c>
      <c r="P278" s="382" t="s">
        <v>347</v>
      </c>
      <c r="Q278" s="383" t="s">
        <v>348</v>
      </c>
      <c r="R278" s="384"/>
      <c r="S278" s="900"/>
      <c r="T278" s="902"/>
      <c r="U278" s="877"/>
      <c r="V278" s="878"/>
      <c r="W278" s="385" t="s">
        <v>205</v>
      </c>
      <c r="X278" s="385" t="s">
        <v>206</v>
      </c>
      <c r="Y278" s="704" t="s">
        <v>207</v>
      </c>
      <c r="Z278" s="385" t="s">
        <v>332</v>
      </c>
      <c r="AA278" s="385" t="s">
        <v>333</v>
      </c>
      <c r="AB278" s="385" t="s">
        <v>334</v>
      </c>
      <c r="AC278" s="385" t="s">
        <v>335</v>
      </c>
      <c r="AD278" s="385" t="s">
        <v>336</v>
      </c>
      <c r="AE278" s="385" t="s">
        <v>337</v>
      </c>
      <c r="AF278" s="385" t="s">
        <v>338</v>
      </c>
      <c r="AG278" s="385" t="s">
        <v>346</v>
      </c>
      <c r="AH278" s="385" t="s">
        <v>347</v>
      </c>
      <c r="AI278" s="386" t="s">
        <v>348</v>
      </c>
    </row>
    <row r="279" spans="2:35" ht="12.75">
      <c r="B279" s="45"/>
      <c r="C279" s="387" t="s">
        <v>503</v>
      </c>
      <c r="D279" s="411"/>
      <c r="E279" s="670"/>
      <c r="F279" s="670"/>
      <c r="G279" s="670"/>
      <c r="H279" s="670"/>
      <c r="I279" s="670"/>
      <c r="J279" s="670"/>
      <c r="K279" s="670"/>
      <c r="L279" s="670"/>
      <c r="M279" s="670"/>
      <c r="N279" s="670"/>
      <c r="O279" s="670"/>
      <c r="P279" s="670"/>
      <c r="Q279" s="671"/>
      <c r="R279" s="389"/>
      <c r="S279" s="45"/>
      <c r="T279" s="387" t="s">
        <v>503</v>
      </c>
      <c r="U279" s="706">
        <v>42430</v>
      </c>
      <c r="V279" s="729"/>
      <c r="W279" s="702"/>
      <c r="X279" s="702"/>
      <c r="Y279" s="702"/>
      <c r="Z279" s="702"/>
      <c r="AA279" s="702"/>
      <c r="AB279" s="702"/>
      <c r="AC279" s="702"/>
      <c r="AD279" s="702"/>
      <c r="AE279" s="702"/>
      <c r="AF279" s="702"/>
      <c r="AG279" s="702"/>
      <c r="AH279" s="702"/>
      <c r="AI279" s="671"/>
    </row>
    <row r="280" spans="2:35" ht="12.75">
      <c r="B280" s="672" t="s">
        <v>192</v>
      </c>
      <c r="C280" s="387" t="s">
        <v>504</v>
      </c>
      <c r="D280" s="411"/>
      <c r="E280" s="673">
        <f>E283+E284+E285+E288</f>
        <v>0</v>
      </c>
      <c r="F280" s="673">
        <f aca="true" t="shared" si="196" ref="F280:P280">F283+F284+F285+F288</f>
        <v>0</v>
      </c>
      <c r="G280" s="673">
        <f t="shared" si="196"/>
        <v>0</v>
      </c>
      <c r="H280" s="673">
        <f t="shared" si="196"/>
        <v>0</v>
      </c>
      <c r="I280" s="673">
        <f t="shared" si="196"/>
        <v>0</v>
      </c>
      <c r="J280" s="673">
        <f t="shared" si="196"/>
        <v>0</v>
      </c>
      <c r="K280" s="673">
        <f t="shared" si="196"/>
        <v>0</v>
      </c>
      <c r="L280" s="673">
        <f t="shared" si="196"/>
        <v>0</v>
      </c>
      <c r="M280" s="673">
        <f t="shared" si="196"/>
        <v>0</v>
      </c>
      <c r="N280" s="673">
        <f t="shared" si="196"/>
        <v>0</v>
      </c>
      <c r="O280" s="673">
        <f t="shared" si="196"/>
        <v>0</v>
      </c>
      <c r="P280" s="673">
        <f t="shared" si="196"/>
        <v>0</v>
      </c>
      <c r="Q280" s="103">
        <f>SUM(E280:P280)</f>
        <v>0</v>
      </c>
      <c r="R280" s="389"/>
      <c r="S280" s="672" t="s">
        <v>192</v>
      </c>
      <c r="T280" s="387" t="s">
        <v>504</v>
      </c>
      <c r="U280" s="705"/>
      <c r="V280" s="705"/>
      <c r="W280" s="703">
        <f>W283+W284+W285+W288</f>
        <v>0</v>
      </c>
      <c r="X280" s="703">
        <f aca="true" t="shared" si="197" ref="X280:AH280">X283+X284+X285+X288</f>
        <v>0</v>
      </c>
      <c r="Y280" s="703">
        <f t="shared" si="197"/>
        <v>0</v>
      </c>
      <c r="Z280" s="703">
        <f t="shared" si="197"/>
        <v>0</v>
      </c>
      <c r="AA280" s="703">
        <f t="shared" si="197"/>
        <v>0</v>
      </c>
      <c r="AB280" s="703">
        <f t="shared" si="197"/>
        <v>0</v>
      </c>
      <c r="AC280" s="703">
        <f t="shared" si="197"/>
        <v>0</v>
      </c>
      <c r="AD280" s="703">
        <f t="shared" si="197"/>
        <v>0</v>
      </c>
      <c r="AE280" s="703">
        <f t="shared" si="197"/>
        <v>0</v>
      </c>
      <c r="AF280" s="703">
        <f t="shared" si="197"/>
        <v>0</v>
      </c>
      <c r="AG280" s="703">
        <f t="shared" si="197"/>
        <v>0</v>
      </c>
      <c r="AH280" s="703">
        <f t="shared" si="197"/>
        <v>0</v>
      </c>
      <c r="AI280" s="103">
        <f aca="true" t="shared" si="198" ref="AI280:AI343">SUM(W280:AH280)</f>
        <v>0</v>
      </c>
    </row>
    <row r="281" spans="2:35" ht="12.75">
      <c r="B281" s="49" t="s">
        <v>230</v>
      </c>
      <c r="C281" s="412" t="s">
        <v>375</v>
      </c>
      <c r="D281" s="413"/>
      <c r="E281" s="674"/>
      <c r="F281" s="674"/>
      <c r="G281" s="674"/>
      <c r="H281" s="674"/>
      <c r="I281" s="674"/>
      <c r="J281" s="674"/>
      <c r="K281" s="674"/>
      <c r="L281" s="674"/>
      <c r="M281" s="674"/>
      <c r="N281" s="674"/>
      <c r="O281" s="674"/>
      <c r="P281" s="674"/>
      <c r="Q281" s="414"/>
      <c r="R281" s="389"/>
      <c r="S281" s="49" t="s">
        <v>230</v>
      </c>
      <c r="T281" s="412" t="s">
        <v>375</v>
      </c>
      <c r="U281" s="674"/>
      <c r="V281" s="728"/>
      <c r="W281" s="674"/>
      <c r="X281" s="674"/>
      <c r="Y281" s="674"/>
      <c r="Z281" s="674"/>
      <c r="AA281" s="674"/>
      <c r="AB281" s="674"/>
      <c r="AC281" s="674"/>
      <c r="AD281" s="674"/>
      <c r="AE281" s="674"/>
      <c r="AF281" s="674"/>
      <c r="AG281" s="674"/>
      <c r="AH281" s="674"/>
      <c r="AI281" s="414">
        <f t="shared" si="198"/>
        <v>0</v>
      </c>
    </row>
    <row r="282" spans="2:35" ht="12.75">
      <c r="B282" s="675" t="s">
        <v>376</v>
      </c>
      <c r="C282" s="676" t="s">
        <v>505</v>
      </c>
      <c r="D282" s="489" t="s">
        <v>366</v>
      </c>
      <c r="E282" s="677"/>
      <c r="F282" s="677"/>
      <c r="G282" s="677"/>
      <c r="H282" s="677"/>
      <c r="I282" s="677"/>
      <c r="J282" s="677"/>
      <c r="K282" s="677"/>
      <c r="L282" s="677"/>
      <c r="M282" s="677"/>
      <c r="N282" s="677"/>
      <c r="O282" s="677"/>
      <c r="P282" s="677"/>
      <c r="Q282" s="491"/>
      <c r="R282" s="389"/>
      <c r="S282" s="675" t="s">
        <v>376</v>
      </c>
      <c r="T282" s="676" t="s">
        <v>505</v>
      </c>
      <c r="U282" s="677"/>
      <c r="V282" s="725"/>
      <c r="W282" s="677"/>
      <c r="X282" s="677"/>
      <c r="Y282" s="677"/>
      <c r="Z282" s="677"/>
      <c r="AA282" s="677"/>
      <c r="AB282" s="677"/>
      <c r="AC282" s="677"/>
      <c r="AD282" s="677"/>
      <c r="AE282" s="677"/>
      <c r="AF282" s="677"/>
      <c r="AG282" s="677"/>
      <c r="AH282" s="677"/>
      <c r="AI282" s="491">
        <f t="shared" si="198"/>
        <v>0</v>
      </c>
    </row>
    <row r="283" spans="2:35" ht="12.75">
      <c r="B283" s="678" t="s">
        <v>377</v>
      </c>
      <c r="C283" s="391" t="s">
        <v>506</v>
      </c>
      <c r="D283" s="392" t="s">
        <v>366</v>
      </c>
      <c r="E283" s="396"/>
      <c r="F283" s="396"/>
      <c r="G283" s="396"/>
      <c r="H283" s="396"/>
      <c r="I283" s="396"/>
      <c r="J283" s="396"/>
      <c r="K283" s="396"/>
      <c r="L283" s="396"/>
      <c r="M283" s="396"/>
      <c r="N283" s="396"/>
      <c r="O283" s="396"/>
      <c r="P283" s="396"/>
      <c r="Q283" s="394">
        <f>SUM(E283:P283)</f>
        <v>0</v>
      </c>
      <c r="R283" s="389"/>
      <c r="S283" s="678" t="s">
        <v>377</v>
      </c>
      <c r="T283" s="391" t="s">
        <v>506</v>
      </c>
      <c r="U283" s="396"/>
      <c r="V283" s="720"/>
      <c r="W283" s="409">
        <f aca="true" t="shared" si="199" ref="W283:AH284">+E283*$U283</f>
        <v>0</v>
      </c>
      <c r="X283" s="409">
        <f t="shared" si="199"/>
        <v>0</v>
      </c>
      <c r="Y283" s="409">
        <f t="shared" si="199"/>
        <v>0</v>
      </c>
      <c r="Z283" s="409">
        <f t="shared" si="199"/>
        <v>0</v>
      </c>
      <c r="AA283" s="409">
        <f t="shared" si="199"/>
        <v>0</v>
      </c>
      <c r="AB283" s="409">
        <f t="shared" si="199"/>
        <v>0</v>
      </c>
      <c r="AC283" s="409">
        <f t="shared" si="199"/>
        <v>0</v>
      </c>
      <c r="AD283" s="409">
        <f t="shared" si="199"/>
        <v>0</v>
      </c>
      <c r="AE283" s="409">
        <f t="shared" si="199"/>
        <v>0</v>
      </c>
      <c r="AF283" s="409">
        <f t="shared" si="199"/>
        <v>0</v>
      </c>
      <c r="AG283" s="409">
        <f t="shared" si="199"/>
        <v>0</v>
      </c>
      <c r="AH283" s="409">
        <f t="shared" si="199"/>
        <v>0</v>
      </c>
      <c r="AI283" s="394">
        <f t="shared" si="198"/>
        <v>0</v>
      </c>
    </row>
    <row r="284" spans="2:35" ht="12.75">
      <c r="B284" s="678" t="s">
        <v>507</v>
      </c>
      <c r="C284" s="391" t="s">
        <v>367</v>
      </c>
      <c r="D284" s="392" t="s">
        <v>366</v>
      </c>
      <c r="E284" s="396"/>
      <c r="F284" s="396"/>
      <c r="G284" s="396"/>
      <c r="H284" s="396"/>
      <c r="I284" s="396"/>
      <c r="J284" s="396"/>
      <c r="K284" s="396"/>
      <c r="L284" s="396"/>
      <c r="M284" s="396"/>
      <c r="N284" s="396"/>
      <c r="O284" s="396"/>
      <c r="P284" s="396"/>
      <c r="Q284" s="394">
        <f>SUM(E284:P284)</f>
        <v>0</v>
      </c>
      <c r="R284" s="389"/>
      <c r="S284" s="678" t="s">
        <v>507</v>
      </c>
      <c r="T284" s="391" t="s">
        <v>367</v>
      </c>
      <c r="U284" s="396"/>
      <c r="V284" s="720"/>
      <c r="W284" s="409">
        <f t="shared" si="199"/>
        <v>0</v>
      </c>
      <c r="X284" s="409">
        <f t="shared" si="199"/>
        <v>0</v>
      </c>
      <c r="Y284" s="409">
        <f t="shared" si="199"/>
        <v>0</v>
      </c>
      <c r="Z284" s="409">
        <f t="shared" si="199"/>
        <v>0</v>
      </c>
      <c r="AA284" s="409">
        <f t="shared" si="199"/>
        <v>0</v>
      </c>
      <c r="AB284" s="409">
        <f t="shared" si="199"/>
        <v>0</v>
      </c>
      <c r="AC284" s="409">
        <f t="shared" si="199"/>
        <v>0</v>
      </c>
      <c r="AD284" s="409">
        <f t="shared" si="199"/>
        <v>0</v>
      </c>
      <c r="AE284" s="409">
        <f t="shared" si="199"/>
        <v>0</v>
      </c>
      <c r="AF284" s="409">
        <f t="shared" si="199"/>
        <v>0</v>
      </c>
      <c r="AG284" s="409">
        <f t="shared" si="199"/>
        <v>0</v>
      </c>
      <c r="AH284" s="409">
        <f t="shared" si="199"/>
        <v>0</v>
      </c>
      <c r="AI284" s="394">
        <f t="shared" si="198"/>
        <v>0</v>
      </c>
    </row>
    <row r="285" spans="2:35" ht="12.75">
      <c r="B285" s="678" t="s">
        <v>232</v>
      </c>
      <c r="C285" s="405" t="s">
        <v>368</v>
      </c>
      <c r="D285" s="406" t="s">
        <v>70</v>
      </c>
      <c r="E285" s="415">
        <f aca="true" t="shared" si="200" ref="E285:P285">E286+E287</f>
        <v>0</v>
      </c>
      <c r="F285" s="415">
        <f t="shared" si="200"/>
        <v>0</v>
      </c>
      <c r="G285" s="415">
        <f t="shared" si="200"/>
        <v>0</v>
      </c>
      <c r="H285" s="415">
        <f t="shared" si="200"/>
        <v>0</v>
      </c>
      <c r="I285" s="415">
        <f t="shared" si="200"/>
        <v>0</v>
      </c>
      <c r="J285" s="415">
        <f t="shared" si="200"/>
        <v>0</v>
      </c>
      <c r="K285" s="415">
        <f t="shared" si="200"/>
        <v>0</v>
      </c>
      <c r="L285" s="415">
        <f t="shared" si="200"/>
        <v>0</v>
      </c>
      <c r="M285" s="415">
        <f t="shared" si="200"/>
        <v>0</v>
      </c>
      <c r="N285" s="415">
        <f t="shared" si="200"/>
        <v>0</v>
      </c>
      <c r="O285" s="415">
        <f t="shared" si="200"/>
        <v>0</v>
      </c>
      <c r="P285" s="415">
        <f t="shared" si="200"/>
        <v>0</v>
      </c>
      <c r="Q285" s="100">
        <f aca="true" t="shared" si="201" ref="Q285:Q292">SUM(E285:P285)</f>
        <v>0</v>
      </c>
      <c r="R285" s="389"/>
      <c r="S285" s="678" t="s">
        <v>232</v>
      </c>
      <c r="T285" s="405" t="s">
        <v>368</v>
      </c>
      <c r="U285" s="415"/>
      <c r="V285" s="720"/>
      <c r="W285" s="409">
        <f>W286+W287</f>
        <v>0</v>
      </c>
      <c r="X285" s="409">
        <f aca="true" t="shared" si="202" ref="X285:AH285">X286+X287</f>
        <v>0</v>
      </c>
      <c r="Y285" s="409">
        <f t="shared" si="202"/>
        <v>0</v>
      </c>
      <c r="Z285" s="409">
        <f t="shared" si="202"/>
        <v>0</v>
      </c>
      <c r="AA285" s="409">
        <f t="shared" si="202"/>
        <v>0</v>
      </c>
      <c r="AB285" s="409">
        <f t="shared" si="202"/>
        <v>0</v>
      </c>
      <c r="AC285" s="409">
        <f t="shared" si="202"/>
        <v>0</v>
      </c>
      <c r="AD285" s="409">
        <f t="shared" si="202"/>
        <v>0</v>
      </c>
      <c r="AE285" s="409">
        <f t="shared" si="202"/>
        <v>0</v>
      </c>
      <c r="AF285" s="409">
        <f t="shared" si="202"/>
        <v>0</v>
      </c>
      <c r="AG285" s="409">
        <f t="shared" si="202"/>
        <v>0</v>
      </c>
      <c r="AH285" s="409">
        <f t="shared" si="202"/>
        <v>0</v>
      </c>
      <c r="AI285" s="100">
        <f t="shared" si="198"/>
        <v>0</v>
      </c>
    </row>
    <row r="286" spans="2:35" ht="12.75">
      <c r="B286" s="678" t="s">
        <v>34</v>
      </c>
      <c r="C286" s="407" t="s">
        <v>369</v>
      </c>
      <c r="D286" s="406" t="s">
        <v>70</v>
      </c>
      <c r="E286" s="396"/>
      <c r="F286" s="396"/>
      <c r="G286" s="396"/>
      <c r="H286" s="396"/>
      <c r="I286" s="396"/>
      <c r="J286" s="396"/>
      <c r="K286" s="396"/>
      <c r="L286" s="396"/>
      <c r="M286" s="396"/>
      <c r="N286" s="396"/>
      <c r="O286" s="396"/>
      <c r="P286" s="396"/>
      <c r="Q286" s="100">
        <f t="shared" si="201"/>
        <v>0</v>
      </c>
      <c r="R286" s="389"/>
      <c r="S286" s="678" t="s">
        <v>34</v>
      </c>
      <c r="T286" s="407" t="s">
        <v>369</v>
      </c>
      <c r="U286" s="396"/>
      <c r="V286" s="720"/>
      <c r="W286" s="409">
        <f aca="true" t="shared" si="203" ref="W286:AH287">+E286*$U286</f>
        <v>0</v>
      </c>
      <c r="X286" s="409">
        <f t="shared" si="203"/>
        <v>0</v>
      </c>
      <c r="Y286" s="409">
        <f t="shared" si="203"/>
        <v>0</v>
      </c>
      <c r="Z286" s="409">
        <f t="shared" si="203"/>
        <v>0</v>
      </c>
      <c r="AA286" s="409">
        <f t="shared" si="203"/>
        <v>0</v>
      </c>
      <c r="AB286" s="409">
        <f t="shared" si="203"/>
        <v>0</v>
      </c>
      <c r="AC286" s="409">
        <f t="shared" si="203"/>
        <v>0</v>
      </c>
      <c r="AD286" s="409">
        <f t="shared" si="203"/>
        <v>0</v>
      </c>
      <c r="AE286" s="409">
        <f t="shared" si="203"/>
        <v>0</v>
      </c>
      <c r="AF286" s="409">
        <f t="shared" si="203"/>
        <v>0</v>
      </c>
      <c r="AG286" s="409">
        <f t="shared" si="203"/>
        <v>0</v>
      </c>
      <c r="AH286" s="409">
        <f t="shared" si="203"/>
        <v>0</v>
      </c>
      <c r="AI286" s="100">
        <f t="shared" si="198"/>
        <v>0</v>
      </c>
    </row>
    <row r="287" spans="2:35" ht="12.75">
      <c r="B287" s="678" t="s">
        <v>35</v>
      </c>
      <c r="C287" s="407" t="s">
        <v>370</v>
      </c>
      <c r="D287" s="406" t="s">
        <v>70</v>
      </c>
      <c r="E287" s="396"/>
      <c r="F287" s="396"/>
      <c r="G287" s="396"/>
      <c r="H287" s="396"/>
      <c r="I287" s="396"/>
      <c r="J287" s="396"/>
      <c r="K287" s="396"/>
      <c r="L287" s="396"/>
      <c r="M287" s="396"/>
      <c r="N287" s="396"/>
      <c r="O287" s="396"/>
      <c r="P287" s="396"/>
      <c r="Q287" s="100">
        <f t="shared" si="201"/>
        <v>0</v>
      </c>
      <c r="R287" s="389"/>
      <c r="S287" s="678" t="s">
        <v>35</v>
      </c>
      <c r="T287" s="407" t="s">
        <v>370</v>
      </c>
      <c r="U287" s="396"/>
      <c r="V287" s="720"/>
      <c r="W287" s="409">
        <f t="shared" si="203"/>
        <v>0</v>
      </c>
      <c r="X287" s="409">
        <f t="shared" si="203"/>
        <v>0</v>
      </c>
      <c r="Y287" s="409">
        <f t="shared" si="203"/>
        <v>0</v>
      </c>
      <c r="Z287" s="409">
        <f t="shared" si="203"/>
        <v>0</v>
      </c>
      <c r="AA287" s="409">
        <f t="shared" si="203"/>
        <v>0</v>
      </c>
      <c r="AB287" s="409">
        <f t="shared" si="203"/>
        <v>0</v>
      </c>
      <c r="AC287" s="409">
        <f t="shared" si="203"/>
        <v>0</v>
      </c>
      <c r="AD287" s="409">
        <f t="shared" si="203"/>
        <v>0</v>
      </c>
      <c r="AE287" s="409">
        <f t="shared" si="203"/>
        <v>0</v>
      </c>
      <c r="AF287" s="409">
        <f t="shared" si="203"/>
        <v>0</v>
      </c>
      <c r="AG287" s="409">
        <f t="shared" si="203"/>
        <v>0</v>
      </c>
      <c r="AH287" s="409">
        <f t="shared" si="203"/>
        <v>0</v>
      </c>
      <c r="AI287" s="100">
        <f t="shared" si="198"/>
        <v>0</v>
      </c>
    </row>
    <row r="288" spans="2:35" ht="12.75">
      <c r="B288" s="679" t="s">
        <v>472</v>
      </c>
      <c r="C288" s="416" t="s">
        <v>371</v>
      </c>
      <c r="D288" s="417" t="s">
        <v>372</v>
      </c>
      <c r="E288" s="418">
        <f aca="true" t="shared" si="204" ref="E288:P288">+E289+E290</f>
        <v>0</v>
      </c>
      <c r="F288" s="418">
        <f t="shared" si="204"/>
        <v>0</v>
      </c>
      <c r="G288" s="418">
        <f t="shared" si="204"/>
        <v>0</v>
      </c>
      <c r="H288" s="418">
        <f t="shared" si="204"/>
        <v>0</v>
      </c>
      <c r="I288" s="418">
        <f t="shared" si="204"/>
        <v>0</v>
      </c>
      <c r="J288" s="418">
        <f t="shared" si="204"/>
        <v>0</v>
      </c>
      <c r="K288" s="418">
        <f t="shared" si="204"/>
        <v>0</v>
      </c>
      <c r="L288" s="418">
        <f t="shared" si="204"/>
        <v>0</v>
      </c>
      <c r="M288" s="418">
        <f t="shared" si="204"/>
        <v>0</v>
      </c>
      <c r="N288" s="418">
        <f t="shared" si="204"/>
        <v>0</v>
      </c>
      <c r="O288" s="418">
        <f t="shared" si="204"/>
        <v>0</v>
      </c>
      <c r="P288" s="418">
        <f t="shared" si="204"/>
        <v>0</v>
      </c>
      <c r="Q288" s="100">
        <f t="shared" si="201"/>
        <v>0</v>
      </c>
      <c r="R288" s="389"/>
      <c r="S288" s="679" t="s">
        <v>472</v>
      </c>
      <c r="T288" s="416" t="s">
        <v>371</v>
      </c>
      <c r="U288" s="418"/>
      <c r="V288" s="721"/>
      <c r="W288" s="418">
        <f>+W289+W290</f>
        <v>0</v>
      </c>
      <c r="X288" s="418">
        <f aca="true" t="shared" si="205" ref="X288:AH288">+X289+X290</f>
        <v>0</v>
      </c>
      <c r="Y288" s="418">
        <f t="shared" si="205"/>
        <v>0</v>
      </c>
      <c r="Z288" s="418">
        <f t="shared" si="205"/>
        <v>0</v>
      </c>
      <c r="AA288" s="418">
        <f t="shared" si="205"/>
        <v>0</v>
      </c>
      <c r="AB288" s="418">
        <f t="shared" si="205"/>
        <v>0</v>
      </c>
      <c r="AC288" s="418">
        <f t="shared" si="205"/>
        <v>0</v>
      </c>
      <c r="AD288" s="418">
        <f t="shared" si="205"/>
        <v>0</v>
      </c>
      <c r="AE288" s="418">
        <f t="shared" si="205"/>
        <v>0</v>
      </c>
      <c r="AF288" s="418">
        <f t="shared" si="205"/>
        <v>0</v>
      </c>
      <c r="AG288" s="418">
        <f t="shared" si="205"/>
        <v>0</v>
      </c>
      <c r="AH288" s="418">
        <f t="shared" si="205"/>
        <v>0</v>
      </c>
      <c r="AI288" s="100">
        <f t="shared" si="198"/>
        <v>0</v>
      </c>
    </row>
    <row r="289" spans="2:35" ht="12.75">
      <c r="B289" s="679" t="s">
        <v>508</v>
      </c>
      <c r="C289" s="416" t="s">
        <v>509</v>
      </c>
      <c r="D289" s="417" t="s">
        <v>372</v>
      </c>
      <c r="E289" s="410"/>
      <c r="F289" s="410"/>
      <c r="G289" s="410"/>
      <c r="H289" s="410"/>
      <c r="I289" s="410"/>
      <c r="J289" s="410"/>
      <c r="K289" s="410"/>
      <c r="L289" s="410"/>
      <c r="M289" s="410"/>
      <c r="N289" s="410"/>
      <c r="O289" s="410"/>
      <c r="P289" s="410"/>
      <c r="Q289" s="100">
        <f t="shared" si="201"/>
        <v>0</v>
      </c>
      <c r="R289" s="389"/>
      <c r="S289" s="679" t="s">
        <v>508</v>
      </c>
      <c r="T289" s="416" t="s">
        <v>509</v>
      </c>
      <c r="U289" s="410"/>
      <c r="V289" s="721"/>
      <c r="W289" s="418">
        <f aca="true" t="shared" si="206" ref="W289:AH290">+E289*$U289</f>
        <v>0</v>
      </c>
      <c r="X289" s="418">
        <f t="shared" si="206"/>
        <v>0</v>
      </c>
      <c r="Y289" s="418">
        <f t="shared" si="206"/>
        <v>0</v>
      </c>
      <c r="Z289" s="418">
        <f t="shared" si="206"/>
        <v>0</v>
      </c>
      <c r="AA289" s="418">
        <f t="shared" si="206"/>
        <v>0</v>
      </c>
      <c r="AB289" s="418">
        <f t="shared" si="206"/>
        <v>0</v>
      </c>
      <c r="AC289" s="418">
        <f t="shared" si="206"/>
        <v>0</v>
      </c>
      <c r="AD289" s="418">
        <f t="shared" si="206"/>
        <v>0</v>
      </c>
      <c r="AE289" s="418">
        <f t="shared" si="206"/>
        <v>0</v>
      </c>
      <c r="AF289" s="418">
        <f t="shared" si="206"/>
        <v>0</v>
      </c>
      <c r="AG289" s="418">
        <f t="shared" si="206"/>
        <v>0</v>
      </c>
      <c r="AH289" s="418">
        <f t="shared" si="206"/>
        <v>0</v>
      </c>
      <c r="AI289" s="100">
        <f t="shared" si="198"/>
        <v>0</v>
      </c>
    </row>
    <row r="290" spans="2:35" ht="12.75">
      <c r="B290" s="679" t="s">
        <v>510</v>
      </c>
      <c r="C290" s="669" t="s">
        <v>378</v>
      </c>
      <c r="D290" s="417" t="s">
        <v>372</v>
      </c>
      <c r="E290" s="410"/>
      <c r="F290" s="410"/>
      <c r="G290" s="410"/>
      <c r="H290" s="410"/>
      <c r="I290" s="410"/>
      <c r="J290" s="410"/>
      <c r="K290" s="410"/>
      <c r="L290" s="410"/>
      <c r="M290" s="410"/>
      <c r="N290" s="410"/>
      <c r="O290" s="410"/>
      <c r="P290" s="410"/>
      <c r="Q290" s="101">
        <f t="shared" si="201"/>
        <v>0</v>
      </c>
      <c r="R290" s="389"/>
      <c r="S290" s="679" t="s">
        <v>510</v>
      </c>
      <c r="T290" s="669" t="s">
        <v>378</v>
      </c>
      <c r="U290" s="410"/>
      <c r="V290" s="721"/>
      <c r="W290" s="418">
        <f t="shared" si="206"/>
        <v>0</v>
      </c>
      <c r="X290" s="418">
        <f t="shared" si="206"/>
        <v>0</v>
      </c>
      <c r="Y290" s="418">
        <f t="shared" si="206"/>
        <v>0</v>
      </c>
      <c r="Z290" s="418">
        <f t="shared" si="206"/>
        <v>0</v>
      </c>
      <c r="AA290" s="418">
        <f t="shared" si="206"/>
        <v>0</v>
      </c>
      <c r="AB290" s="418">
        <f t="shared" si="206"/>
        <v>0</v>
      </c>
      <c r="AC290" s="418">
        <f t="shared" si="206"/>
        <v>0</v>
      </c>
      <c r="AD290" s="418">
        <f t="shared" si="206"/>
        <v>0</v>
      </c>
      <c r="AE290" s="418">
        <f t="shared" si="206"/>
        <v>0</v>
      </c>
      <c r="AF290" s="418">
        <f t="shared" si="206"/>
        <v>0</v>
      </c>
      <c r="AG290" s="418">
        <f t="shared" si="206"/>
        <v>0</v>
      </c>
      <c r="AH290" s="418">
        <f t="shared" si="206"/>
        <v>0</v>
      </c>
      <c r="AI290" s="101">
        <f t="shared" si="198"/>
        <v>0</v>
      </c>
    </row>
    <row r="291" spans="2:35" ht="12.75">
      <c r="B291" s="45" t="s">
        <v>193</v>
      </c>
      <c r="C291" s="387" t="s">
        <v>379</v>
      </c>
      <c r="D291" s="411" t="s">
        <v>70</v>
      </c>
      <c r="E291" s="102">
        <f>+E292+E303</f>
        <v>0</v>
      </c>
      <c r="F291" s="102">
        <f aca="true" t="shared" si="207" ref="F291:P291">+F292+F303</f>
        <v>0</v>
      </c>
      <c r="G291" s="102">
        <f t="shared" si="207"/>
        <v>0</v>
      </c>
      <c r="H291" s="102">
        <f t="shared" si="207"/>
        <v>0</v>
      </c>
      <c r="I291" s="102">
        <f t="shared" si="207"/>
        <v>0</v>
      </c>
      <c r="J291" s="102">
        <f t="shared" si="207"/>
        <v>0</v>
      </c>
      <c r="K291" s="102">
        <f t="shared" si="207"/>
        <v>0</v>
      </c>
      <c r="L291" s="102">
        <f t="shared" si="207"/>
        <v>0</v>
      </c>
      <c r="M291" s="102">
        <f t="shared" si="207"/>
        <v>0</v>
      </c>
      <c r="N291" s="102">
        <f t="shared" si="207"/>
        <v>0</v>
      </c>
      <c r="O291" s="102">
        <f t="shared" si="207"/>
        <v>0</v>
      </c>
      <c r="P291" s="102">
        <f t="shared" si="207"/>
        <v>0</v>
      </c>
      <c r="Q291" s="103">
        <f t="shared" si="201"/>
        <v>0</v>
      </c>
      <c r="R291" s="389"/>
      <c r="S291" s="45" t="s">
        <v>193</v>
      </c>
      <c r="T291" s="387" t="s">
        <v>379</v>
      </c>
      <c r="U291" s="102">
        <f>+U292+U303</f>
        <v>0</v>
      </c>
      <c r="V291" s="722">
        <f>+V292+V303</f>
        <v>0</v>
      </c>
      <c r="W291" s="430">
        <f>+W292+W303</f>
        <v>0</v>
      </c>
      <c r="X291" s="430">
        <f aca="true" t="shared" si="208" ref="X291:AH291">+X292+X303</f>
        <v>0</v>
      </c>
      <c r="Y291" s="430">
        <f t="shared" si="208"/>
        <v>0</v>
      </c>
      <c r="Z291" s="430">
        <f t="shared" si="208"/>
        <v>0</v>
      </c>
      <c r="AA291" s="430">
        <f t="shared" si="208"/>
        <v>0</v>
      </c>
      <c r="AB291" s="430">
        <f t="shared" si="208"/>
        <v>0</v>
      </c>
      <c r="AC291" s="430">
        <f t="shared" si="208"/>
        <v>0</v>
      </c>
      <c r="AD291" s="430">
        <f t="shared" si="208"/>
        <v>0</v>
      </c>
      <c r="AE291" s="430">
        <f t="shared" si="208"/>
        <v>0</v>
      </c>
      <c r="AF291" s="430">
        <f t="shared" si="208"/>
        <v>0</v>
      </c>
      <c r="AG291" s="430">
        <f t="shared" si="208"/>
        <v>0</v>
      </c>
      <c r="AH291" s="430">
        <f t="shared" si="208"/>
        <v>0</v>
      </c>
      <c r="AI291" s="103">
        <f t="shared" si="198"/>
        <v>0</v>
      </c>
    </row>
    <row r="292" spans="2:35" ht="12.75">
      <c r="B292" s="680" t="s">
        <v>233</v>
      </c>
      <c r="C292" s="412" t="s">
        <v>380</v>
      </c>
      <c r="D292" s="419"/>
      <c r="E292" s="420">
        <f>E295+E296+E297+E300</f>
        <v>0</v>
      </c>
      <c r="F292" s="420">
        <f aca="true" t="shared" si="209" ref="F292:P292">F295+F296+F297+F300</f>
        <v>0</v>
      </c>
      <c r="G292" s="420">
        <f t="shared" si="209"/>
        <v>0</v>
      </c>
      <c r="H292" s="420">
        <f t="shared" si="209"/>
        <v>0</v>
      </c>
      <c r="I292" s="420">
        <f t="shared" si="209"/>
        <v>0</v>
      </c>
      <c r="J292" s="420">
        <f t="shared" si="209"/>
        <v>0</v>
      </c>
      <c r="K292" s="420">
        <f t="shared" si="209"/>
        <v>0</v>
      </c>
      <c r="L292" s="420">
        <f t="shared" si="209"/>
        <v>0</v>
      </c>
      <c r="M292" s="420">
        <f t="shared" si="209"/>
        <v>0</v>
      </c>
      <c r="N292" s="420">
        <f t="shared" si="209"/>
        <v>0</v>
      </c>
      <c r="O292" s="420">
        <f t="shared" si="209"/>
        <v>0</v>
      </c>
      <c r="P292" s="420">
        <f t="shared" si="209"/>
        <v>0</v>
      </c>
      <c r="Q292" s="421">
        <f t="shared" si="201"/>
        <v>0</v>
      </c>
      <c r="R292" s="389"/>
      <c r="S292" s="680" t="s">
        <v>233</v>
      </c>
      <c r="T292" s="412" t="s">
        <v>380</v>
      </c>
      <c r="U292" s="420">
        <f>U295+U296+U297+U300</f>
        <v>0</v>
      </c>
      <c r="V292" s="723">
        <f>V295+V296+V297+V300</f>
        <v>0</v>
      </c>
      <c r="W292" s="432">
        <f>W295+W296+W297+W300</f>
        <v>0</v>
      </c>
      <c r="X292" s="432">
        <f aca="true" t="shared" si="210" ref="X292:AH292">X295+X296+X297+X300</f>
        <v>0</v>
      </c>
      <c r="Y292" s="432">
        <f t="shared" si="210"/>
        <v>0</v>
      </c>
      <c r="Z292" s="432">
        <f t="shared" si="210"/>
        <v>0</v>
      </c>
      <c r="AA292" s="432">
        <f t="shared" si="210"/>
        <v>0</v>
      </c>
      <c r="AB292" s="432">
        <f t="shared" si="210"/>
        <v>0</v>
      </c>
      <c r="AC292" s="432">
        <f t="shared" si="210"/>
        <v>0</v>
      </c>
      <c r="AD292" s="432">
        <f t="shared" si="210"/>
        <v>0</v>
      </c>
      <c r="AE292" s="432">
        <f t="shared" si="210"/>
        <v>0</v>
      </c>
      <c r="AF292" s="432">
        <f t="shared" si="210"/>
        <v>0</v>
      </c>
      <c r="AG292" s="432">
        <f t="shared" si="210"/>
        <v>0</v>
      </c>
      <c r="AH292" s="432">
        <f t="shared" si="210"/>
        <v>0</v>
      </c>
      <c r="AI292" s="421">
        <f t="shared" si="198"/>
        <v>0</v>
      </c>
    </row>
    <row r="293" spans="2:35" ht="12.75">
      <c r="B293" s="681" t="s">
        <v>511</v>
      </c>
      <c r="C293" s="403" t="s">
        <v>375</v>
      </c>
      <c r="D293" s="404"/>
      <c r="E293" s="682"/>
      <c r="F293" s="682"/>
      <c r="G293" s="682"/>
      <c r="H293" s="682"/>
      <c r="I293" s="682"/>
      <c r="J293" s="682"/>
      <c r="K293" s="682"/>
      <c r="L293" s="682"/>
      <c r="M293" s="682"/>
      <c r="N293" s="682"/>
      <c r="O293" s="682"/>
      <c r="P293" s="682"/>
      <c r="Q293" s="422"/>
      <c r="R293" s="389"/>
      <c r="S293" s="681" t="s">
        <v>511</v>
      </c>
      <c r="T293" s="403" t="s">
        <v>375</v>
      </c>
      <c r="U293" s="682"/>
      <c r="V293" s="724"/>
      <c r="W293" s="682"/>
      <c r="X293" s="682"/>
      <c r="Y293" s="682"/>
      <c r="Z293" s="682"/>
      <c r="AA293" s="682"/>
      <c r="AB293" s="682"/>
      <c r="AC293" s="682"/>
      <c r="AD293" s="682"/>
      <c r="AE293" s="682"/>
      <c r="AF293" s="682"/>
      <c r="AG293" s="682"/>
      <c r="AH293" s="682"/>
      <c r="AI293" s="422">
        <f t="shared" si="198"/>
        <v>0</v>
      </c>
    </row>
    <row r="294" spans="2:35" ht="12.75">
      <c r="B294" s="678" t="s">
        <v>512</v>
      </c>
      <c r="C294" s="676" t="s">
        <v>505</v>
      </c>
      <c r="D294" s="489" t="s">
        <v>366</v>
      </c>
      <c r="E294" s="677"/>
      <c r="F294" s="677"/>
      <c r="G294" s="677"/>
      <c r="H294" s="677"/>
      <c r="I294" s="677"/>
      <c r="J294" s="677"/>
      <c r="K294" s="677"/>
      <c r="L294" s="677"/>
      <c r="M294" s="677"/>
      <c r="N294" s="677"/>
      <c r="O294" s="677"/>
      <c r="P294" s="677"/>
      <c r="Q294" s="491"/>
      <c r="R294" s="389"/>
      <c r="S294" s="678" t="s">
        <v>512</v>
      </c>
      <c r="T294" s="676" t="s">
        <v>505</v>
      </c>
      <c r="U294" s="677"/>
      <c r="V294" s="725"/>
      <c r="W294" s="677"/>
      <c r="X294" s="677"/>
      <c r="Y294" s="677"/>
      <c r="Z294" s="677"/>
      <c r="AA294" s="677"/>
      <c r="AB294" s="677"/>
      <c r="AC294" s="677"/>
      <c r="AD294" s="677"/>
      <c r="AE294" s="677"/>
      <c r="AF294" s="677"/>
      <c r="AG294" s="677"/>
      <c r="AH294" s="677"/>
      <c r="AI294" s="491">
        <f t="shared" si="198"/>
        <v>0</v>
      </c>
    </row>
    <row r="295" spans="2:35" ht="12.75">
      <c r="B295" s="678" t="s">
        <v>513</v>
      </c>
      <c r="C295" s="391" t="s">
        <v>506</v>
      </c>
      <c r="D295" s="392" t="s">
        <v>366</v>
      </c>
      <c r="E295" s="396"/>
      <c r="F295" s="396"/>
      <c r="G295" s="396"/>
      <c r="H295" s="396"/>
      <c r="I295" s="396"/>
      <c r="J295" s="396"/>
      <c r="K295" s="396"/>
      <c r="L295" s="396"/>
      <c r="M295" s="396"/>
      <c r="N295" s="396"/>
      <c r="O295" s="396"/>
      <c r="P295" s="396"/>
      <c r="Q295" s="394">
        <f>SUM(E295:P295)</f>
        <v>0</v>
      </c>
      <c r="R295" s="389"/>
      <c r="S295" s="678" t="s">
        <v>513</v>
      </c>
      <c r="T295" s="391" t="s">
        <v>506</v>
      </c>
      <c r="U295" s="396"/>
      <c r="V295" s="720"/>
      <c r="W295" s="409">
        <f aca="true" t="shared" si="211" ref="W295:AH296">+E295*$U295</f>
        <v>0</v>
      </c>
      <c r="X295" s="409">
        <f t="shared" si="211"/>
        <v>0</v>
      </c>
      <c r="Y295" s="409">
        <f t="shared" si="211"/>
        <v>0</v>
      </c>
      <c r="Z295" s="409">
        <f t="shared" si="211"/>
        <v>0</v>
      </c>
      <c r="AA295" s="409">
        <f t="shared" si="211"/>
        <v>0</v>
      </c>
      <c r="AB295" s="409">
        <f t="shared" si="211"/>
        <v>0</v>
      </c>
      <c r="AC295" s="409">
        <f t="shared" si="211"/>
        <v>0</v>
      </c>
      <c r="AD295" s="409">
        <f t="shared" si="211"/>
        <v>0</v>
      </c>
      <c r="AE295" s="409">
        <f t="shared" si="211"/>
        <v>0</v>
      </c>
      <c r="AF295" s="409">
        <f t="shared" si="211"/>
        <v>0</v>
      </c>
      <c r="AG295" s="409">
        <f t="shared" si="211"/>
        <v>0</v>
      </c>
      <c r="AH295" s="409">
        <f t="shared" si="211"/>
        <v>0</v>
      </c>
      <c r="AI295" s="394">
        <f t="shared" si="198"/>
        <v>0</v>
      </c>
    </row>
    <row r="296" spans="2:35" ht="12.75">
      <c r="B296" s="678" t="s">
        <v>514</v>
      </c>
      <c r="C296" s="391" t="s">
        <v>367</v>
      </c>
      <c r="D296" s="392" t="s">
        <v>366</v>
      </c>
      <c r="E296" s="396"/>
      <c r="F296" s="396"/>
      <c r="G296" s="396"/>
      <c r="H296" s="396"/>
      <c r="I296" s="396"/>
      <c r="J296" s="396"/>
      <c r="K296" s="396"/>
      <c r="L296" s="396"/>
      <c r="M296" s="396"/>
      <c r="N296" s="396"/>
      <c r="O296" s="396"/>
      <c r="P296" s="396"/>
      <c r="Q296" s="394">
        <f>SUM(E296:P296)</f>
        <v>0</v>
      </c>
      <c r="R296" s="389"/>
      <c r="S296" s="678" t="s">
        <v>514</v>
      </c>
      <c r="T296" s="391" t="s">
        <v>367</v>
      </c>
      <c r="U296" s="396"/>
      <c r="V296" s="720"/>
      <c r="W296" s="409">
        <f t="shared" si="211"/>
        <v>0</v>
      </c>
      <c r="X296" s="409">
        <f t="shared" si="211"/>
        <v>0</v>
      </c>
      <c r="Y296" s="409">
        <f t="shared" si="211"/>
        <v>0</v>
      </c>
      <c r="Z296" s="409">
        <f t="shared" si="211"/>
        <v>0</v>
      </c>
      <c r="AA296" s="409">
        <f t="shared" si="211"/>
        <v>0</v>
      </c>
      <c r="AB296" s="409">
        <f t="shared" si="211"/>
        <v>0</v>
      </c>
      <c r="AC296" s="409">
        <f t="shared" si="211"/>
        <v>0</v>
      </c>
      <c r="AD296" s="409">
        <f t="shared" si="211"/>
        <v>0</v>
      </c>
      <c r="AE296" s="409">
        <f t="shared" si="211"/>
        <v>0</v>
      </c>
      <c r="AF296" s="409">
        <f t="shared" si="211"/>
        <v>0</v>
      </c>
      <c r="AG296" s="409">
        <f t="shared" si="211"/>
        <v>0</v>
      </c>
      <c r="AH296" s="409">
        <f t="shared" si="211"/>
        <v>0</v>
      </c>
      <c r="AI296" s="394">
        <f t="shared" si="198"/>
        <v>0</v>
      </c>
    </row>
    <row r="297" spans="2:35" ht="12.75">
      <c r="B297" s="678" t="s">
        <v>515</v>
      </c>
      <c r="C297" s="405" t="s">
        <v>368</v>
      </c>
      <c r="D297" s="406" t="s">
        <v>70</v>
      </c>
      <c r="E297" s="415">
        <f aca="true" t="shared" si="212" ref="E297:P297">E298+E299</f>
        <v>0</v>
      </c>
      <c r="F297" s="415">
        <f t="shared" si="212"/>
        <v>0</v>
      </c>
      <c r="G297" s="415">
        <f t="shared" si="212"/>
        <v>0</v>
      </c>
      <c r="H297" s="415">
        <f t="shared" si="212"/>
        <v>0</v>
      </c>
      <c r="I297" s="415">
        <f t="shared" si="212"/>
        <v>0</v>
      </c>
      <c r="J297" s="415">
        <f t="shared" si="212"/>
        <v>0</v>
      </c>
      <c r="K297" s="415">
        <f t="shared" si="212"/>
        <v>0</v>
      </c>
      <c r="L297" s="415">
        <f t="shared" si="212"/>
        <v>0</v>
      </c>
      <c r="M297" s="415">
        <f t="shared" si="212"/>
        <v>0</v>
      </c>
      <c r="N297" s="415">
        <f t="shared" si="212"/>
        <v>0</v>
      </c>
      <c r="O297" s="415">
        <f t="shared" si="212"/>
        <v>0</v>
      </c>
      <c r="P297" s="415">
        <f t="shared" si="212"/>
        <v>0</v>
      </c>
      <c r="Q297" s="100">
        <f aca="true" t="shared" si="213" ref="Q297:Q303">SUM(E297:P297)</f>
        <v>0</v>
      </c>
      <c r="R297" s="389"/>
      <c r="S297" s="678" t="s">
        <v>515</v>
      </c>
      <c r="T297" s="405" t="s">
        <v>368</v>
      </c>
      <c r="U297" s="415"/>
      <c r="V297" s="720"/>
      <c r="W297" s="409">
        <f>W298+W299</f>
        <v>0</v>
      </c>
      <c r="X297" s="409">
        <f aca="true" t="shared" si="214" ref="X297:AH297">X298+X299</f>
        <v>0</v>
      </c>
      <c r="Y297" s="409">
        <f t="shared" si="214"/>
        <v>0</v>
      </c>
      <c r="Z297" s="409">
        <f t="shared" si="214"/>
        <v>0</v>
      </c>
      <c r="AA297" s="409">
        <f t="shared" si="214"/>
        <v>0</v>
      </c>
      <c r="AB297" s="409">
        <f t="shared" si="214"/>
        <v>0</v>
      </c>
      <c r="AC297" s="409">
        <f t="shared" si="214"/>
        <v>0</v>
      </c>
      <c r="AD297" s="409">
        <f t="shared" si="214"/>
        <v>0</v>
      </c>
      <c r="AE297" s="409">
        <f t="shared" si="214"/>
        <v>0</v>
      </c>
      <c r="AF297" s="409">
        <f t="shared" si="214"/>
        <v>0</v>
      </c>
      <c r="AG297" s="409">
        <f t="shared" si="214"/>
        <v>0</v>
      </c>
      <c r="AH297" s="409">
        <f t="shared" si="214"/>
        <v>0</v>
      </c>
      <c r="AI297" s="100">
        <f t="shared" si="198"/>
        <v>0</v>
      </c>
    </row>
    <row r="298" spans="2:35" ht="12.75">
      <c r="B298" s="678" t="s">
        <v>516</v>
      </c>
      <c r="C298" s="407" t="s">
        <v>369</v>
      </c>
      <c r="D298" s="406" t="s">
        <v>70</v>
      </c>
      <c r="E298" s="396"/>
      <c r="F298" s="396"/>
      <c r="G298" s="396"/>
      <c r="H298" s="396"/>
      <c r="I298" s="396"/>
      <c r="J298" s="396"/>
      <c r="K298" s="396"/>
      <c r="L298" s="396"/>
      <c r="M298" s="396"/>
      <c r="N298" s="396"/>
      <c r="O298" s="396"/>
      <c r="P298" s="396"/>
      <c r="Q298" s="100">
        <f t="shared" si="213"/>
        <v>0</v>
      </c>
      <c r="R298" s="389"/>
      <c r="S298" s="678" t="s">
        <v>516</v>
      </c>
      <c r="T298" s="407" t="s">
        <v>369</v>
      </c>
      <c r="U298" s="396"/>
      <c r="V298" s="720"/>
      <c r="W298" s="409">
        <f aca="true" t="shared" si="215" ref="W298:AH299">+E298*$U298</f>
        <v>0</v>
      </c>
      <c r="X298" s="409">
        <f t="shared" si="215"/>
        <v>0</v>
      </c>
      <c r="Y298" s="409">
        <f t="shared" si="215"/>
        <v>0</v>
      </c>
      <c r="Z298" s="409">
        <f t="shared" si="215"/>
        <v>0</v>
      </c>
      <c r="AA298" s="409">
        <f t="shared" si="215"/>
        <v>0</v>
      </c>
      <c r="AB298" s="409">
        <f t="shared" si="215"/>
        <v>0</v>
      </c>
      <c r="AC298" s="409">
        <f t="shared" si="215"/>
        <v>0</v>
      </c>
      <c r="AD298" s="409">
        <f t="shared" si="215"/>
        <v>0</v>
      </c>
      <c r="AE298" s="409">
        <f t="shared" si="215"/>
        <v>0</v>
      </c>
      <c r="AF298" s="409">
        <f t="shared" si="215"/>
        <v>0</v>
      </c>
      <c r="AG298" s="409">
        <f t="shared" si="215"/>
        <v>0</v>
      </c>
      <c r="AH298" s="409">
        <f t="shared" si="215"/>
        <v>0</v>
      </c>
      <c r="AI298" s="100">
        <f t="shared" si="198"/>
        <v>0</v>
      </c>
    </row>
    <row r="299" spans="2:35" ht="12.75">
      <c r="B299" s="678" t="s">
        <v>517</v>
      </c>
      <c r="C299" s="407" t="s">
        <v>370</v>
      </c>
      <c r="D299" s="406" t="s">
        <v>70</v>
      </c>
      <c r="E299" s="396"/>
      <c r="F299" s="396"/>
      <c r="G299" s="396"/>
      <c r="H299" s="396"/>
      <c r="I299" s="396"/>
      <c r="J299" s="396"/>
      <c r="K299" s="396"/>
      <c r="L299" s="396"/>
      <c r="M299" s="396"/>
      <c r="N299" s="396"/>
      <c r="O299" s="396"/>
      <c r="P299" s="396"/>
      <c r="Q299" s="100">
        <f t="shared" si="213"/>
        <v>0</v>
      </c>
      <c r="R299" s="389"/>
      <c r="S299" s="678" t="s">
        <v>517</v>
      </c>
      <c r="T299" s="407" t="s">
        <v>370</v>
      </c>
      <c r="U299" s="396"/>
      <c r="V299" s="720"/>
      <c r="W299" s="409">
        <f t="shared" si="215"/>
        <v>0</v>
      </c>
      <c r="X299" s="409">
        <f t="shared" si="215"/>
        <v>0</v>
      </c>
      <c r="Y299" s="409">
        <f t="shared" si="215"/>
        <v>0</v>
      </c>
      <c r="Z299" s="409">
        <f t="shared" si="215"/>
        <v>0</v>
      </c>
      <c r="AA299" s="409">
        <f t="shared" si="215"/>
        <v>0</v>
      </c>
      <c r="AB299" s="409">
        <f t="shared" si="215"/>
        <v>0</v>
      </c>
      <c r="AC299" s="409">
        <f t="shared" si="215"/>
        <v>0</v>
      </c>
      <c r="AD299" s="409">
        <f t="shared" si="215"/>
        <v>0</v>
      </c>
      <c r="AE299" s="409">
        <f t="shared" si="215"/>
        <v>0</v>
      </c>
      <c r="AF299" s="409">
        <f t="shared" si="215"/>
        <v>0</v>
      </c>
      <c r="AG299" s="409">
        <f t="shared" si="215"/>
        <v>0</v>
      </c>
      <c r="AH299" s="409">
        <f t="shared" si="215"/>
        <v>0</v>
      </c>
      <c r="AI299" s="100">
        <f t="shared" si="198"/>
        <v>0</v>
      </c>
    </row>
    <row r="300" spans="2:35" ht="12.75">
      <c r="B300" s="678" t="s">
        <v>518</v>
      </c>
      <c r="C300" s="408" t="s">
        <v>371</v>
      </c>
      <c r="D300" s="406" t="s">
        <v>372</v>
      </c>
      <c r="E300" s="418">
        <f aca="true" t="shared" si="216" ref="E300:P300">+E301+E302</f>
        <v>0</v>
      </c>
      <c r="F300" s="418">
        <f t="shared" si="216"/>
        <v>0</v>
      </c>
      <c r="G300" s="418">
        <f t="shared" si="216"/>
        <v>0</v>
      </c>
      <c r="H300" s="418">
        <f t="shared" si="216"/>
        <v>0</v>
      </c>
      <c r="I300" s="418">
        <f t="shared" si="216"/>
        <v>0</v>
      </c>
      <c r="J300" s="418">
        <f t="shared" si="216"/>
        <v>0</v>
      </c>
      <c r="K300" s="418">
        <f t="shared" si="216"/>
        <v>0</v>
      </c>
      <c r="L300" s="418">
        <f t="shared" si="216"/>
        <v>0</v>
      </c>
      <c r="M300" s="418">
        <f t="shared" si="216"/>
        <v>0</v>
      </c>
      <c r="N300" s="418">
        <f t="shared" si="216"/>
        <v>0</v>
      </c>
      <c r="O300" s="418">
        <f t="shared" si="216"/>
        <v>0</v>
      </c>
      <c r="P300" s="418">
        <f t="shared" si="216"/>
        <v>0</v>
      </c>
      <c r="Q300" s="100">
        <f t="shared" si="213"/>
        <v>0</v>
      </c>
      <c r="R300" s="389"/>
      <c r="S300" s="678" t="s">
        <v>518</v>
      </c>
      <c r="T300" s="408" t="s">
        <v>371</v>
      </c>
      <c r="U300" s="418"/>
      <c r="V300" s="721"/>
      <c r="W300" s="418">
        <f>+W301+W302</f>
        <v>0</v>
      </c>
      <c r="X300" s="418">
        <f aca="true" t="shared" si="217" ref="X300:AH300">+X301+X302</f>
        <v>0</v>
      </c>
      <c r="Y300" s="418">
        <f t="shared" si="217"/>
        <v>0</v>
      </c>
      <c r="Z300" s="418">
        <f t="shared" si="217"/>
        <v>0</v>
      </c>
      <c r="AA300" s="418">
        <f t="shared" si="217"/>
        <v>0</v>
      </c>
      <c r="AB300" s="418">
        <f t="shared" si="217"/>
        <v>0</v>
      </c>
      <c r="AC300" s="418">
        <f t="shared" si="217"/>
        <v>0</v>
      </c>
      <c r="AD300" s="418">
        <f t="shared" si="217"/>
        <v>0</v>
      </c>
      <c r="AE300" s="418">
        <f t="shared" si="217"/>
        <v>0</v>
      </c>
      <c r="AF300" s="418">
        <f t="shared" si="217"/>
        <v>0</v>
      </c>
      <c r="AG300" s="418">
        <f t="shared" si="217"/>
        <v>0</v>
      </c>
      <c r="AH300" s="418">
        <f t="shared" si="217"/>
        <v>0</v>
      </c>
      <c r="AI300" s="100">
        <f t="shared" si="198"/>
        <v>0</v>
      </c>
    </row>
    <row r="301" spans="2:35" ht="12.75">
      <c r="B301" s="678" t="s">
        <v>519</v>
      </c>
      <c r="C301" s="408" t="s">
        <v>383</v>
      </c>
      <c r="D301" s="406" t="s">
        <v>372</v>
      </c>
      <c r="E301" s="396"/>
      <c r="F301" s="396"/>
      <c r="G301" s="396"/>
      <c r="H301" s="396"/>
      <c r="I301" s="396"/>
      <c r="J301" s="396"/>
      <c r="K301" s="396"/>
      <c r="L301" s="396"/>
      <c r="M301" s="396"/>
      <c r="N301" s="396"/>
      <c r="O301" s="396"/>
      <c r="P301" s="396"/>
      <c r="Q301" s="100">
        <f t="shared" si="213"/>
        <v>0</v>
      </c>
      <c r="R301" s="389"/>
      <c r="S301" s="678" t="s">
        <v>519</v>
      </c>
      <c r="T301" s="408" t="s">
        <v>383</v>
      </c>
      <c r="U301" s="396"/>
      <c r="V301" s="720"/>
      <c r="W301" s="409">
        <f aca="true" t="shared" si="218" ref="W301:AH302">+E301*$U301</f>
        <v>0</v>
      </c>
      <c r="X301" s="409">
        <f t="shared" si="218"/>
        <v>0</v>
      </c>
      <c r="Y301" s="409">
        <f t="shared" si="218"/>
        <v>0</v>
      </c>
      <c r="Z301" s="409">
        <f t="shared" si="218"/>
        <v>0</v>
      </c>
      <c r="AA301" s="409">
        <f t="shared" si="218"/>
        <v>0</v>
      </c>
      <c r="AB301" s="409">
        <f t="shared" si="218"/>
        <v>0</v>
      </c>
      <c r="AC301" s="409">
        <f t="shared" si="218"/>
        <v>0</v>
      </c>
      <c r="AD301" s="409">
        <f t="shared" si="218"/>
        <v>0</v>
      </c>
      <c r="AE301" s="409">
        <f t="shared" si="218"/>
        <v>0</v>
      </c>
      <c r="AF301" s="409">
        <f t="shared" si="218"/>
        <v>0</v>
      </c>
      <c r="AG301" s="409">
        <f t="shared" si="218"/>
        <v>0</v>
      </c>
      <c r="AH301" s="409">
        <f t="shared" si="218"/>
        <v>0</v>
      </c>
      <c r="AI301" s="100">
        <f t="shared" si="198"/>
        <v>0</v>
      </c>
    </row>
    <row r="302" spans="2:35" ht="12.75">
      <c r="B302" s="678" t="s">
        <v>520</v>
      </c>
      <c r="C302" s="405" t="s">
        <v>378</v>
      </c>
      <c r="D302" s="406" t="s">
        <v>372</v>
      </c>
      <c r="E302" s="396"/>
      <c r="F302" s="396"/>
      <c r="G302" s="396"/>
      <c r="H302" s="396"/>
      <c r="I302" s="396"/>
      <c r="J302" s="396"/>
      <c r="K302" s="396"/>
      <c r="L302" s="396"/>
      <c r="M302" s="396"/>
      <c r="N302" s="396"/>
      <c r="O302" s="396"/>
      <c r="P302" s="396"/>
      <c r="Q302" s="100">
        <f t="shared" si="213"/>
        <v>0</v>
      </c>
      <c r="R302" s="389"/>
      <c r="S302" s="678" t="s">
        <v>520</v>
      </c>
      <c r="T302" s="405" t="s">
        <v>378</v>
      </c>
      <c r="U302" s="396"/>
      <c r="V302" s="720"/>
      <c r="W302" s="409">
        <f t="shared" si="218"/>
        <v>0</v>
      </c>
      <c r="X302" s="409">
        <f t="shared" si="218"/>
        <v>0</v>
      </c>
      <c r="Y302" s="409">
        <f t="shared" si="218"/>
        <v>0</v>
      </c>
      <c r="Z302" s="409">
        <f t="shared" si="218"/>
        <v>0</v>
      </c>
      <c r="AA302" s="409">
        <f t="shared" si="218"/>
        <v>0</v>
      </c>
      <c r="AB302" s="409">
        <f t="shared" si="218"/>
        <v>0</v>
      </c>
      <c r="AC302" s="409">
        <f t="shared" si="218"/>
        <v>0</v>
      </c>
      <c r="AD302" s="409">
        <f t="shared" si="218"/>
        <v>0</v>
      </c>
      <c r="AE302" s="409">
        <f t="shared" si="218"/>
        <v>0</v>
      </c>
      <c r="AF302" s="409">
        <f t="shared" si="218"/>
        <v>0</v>
      </c>
      <c r="AG302" s="409">
        <f t="shared" si="218"/>
        <v>0</v>
      </c>
      <c r="AH302" s="409">
        <f t="shared" si="218"/>
        <v>0</v>
      </c>
      <c r="AI302" s="100">
        <f t="shared" si="198"/>
        <v>0</v>
      </c>
    </row>
    <row r="303" spans="2:35" ht="12.75">
      <c r="B303" s="678" t="s">
        <v>234</v>
      </c>
      <c r="C303" s="405" t="s">
        <v>384</v>
      </c>
      <c r="D303" s="423"/>
      <c r="E303" s="415">
        <f>E306+E307+E308+E311</f>
        <v>0</v>
      </c>
      <c r="F303" s="415">
        <f aca="true" t="shared" si="219" ref="F303:P303">F306+F307+F308+F311</f>
        <v>0</v>
      </c>
      <c r="G303" s="415">
        <f t="shared" si="219"/>
        <v>0</v>
      </c>
      <c r="H303" s="415">
        <f t="shared" si="219"/>
        <v>0</v>
      </c>
      <c r="I303" s="415">
        <f t="shared" si="219"/>
        <v>0</v>
      </c>
      <c r="J303" s="415">
        <f t="shared" si="219"/>
        <v>0</v>
      </c>
      <c r="K303" s="415">
        <f t="shared" si="219"/>
        <v>0</v>
      </c>
      <c r="L303" s="415">
        <f t="shared" si="219"/>
        <v>0</v>
      </c>
      <c r="M303" s="415">
        <f t="shared" si="219"/>
        <v>0</v>
      </c>
      <c r="N303" s="415">
        <f t="shared" si="219"/>
        <v>0</v>
      </c>
      <c r="O303" s="415">
        <f t="shared" si="219"/>
        <v>0</v>
      </c>
      <c r="P303" s="415">
        <f t="shared" si="219"/>
        <v>0</v>
      </c>
      <c r="Q303" s="100">
        <f t="shared" si="213"/>
        <v>0</v>
      </c>
      <c r="R303" s="389"/>
      <c r="S303" s="678" t="s">
        <v>234</v>
      </c>
      <c r="T303" s="405" t="s">
        <v>384</v>
      </c>
      <c r="U303" s="415"/>
      <c r="V303" s="720"/>
      <c r="W303" s="409">
        <f>W306+W307+W308+W311</f>
        <v>0</v>
      </c>
      <c r="X303" s="409">
        <f aca="true" t="shared" si="220" ref="X303:AH303">X306+X307+X308+X311</f>
        <v>0</v>
      </c>
      <c r="Y303" s="409">
        <f t="shared" si="220"/>
        <v>0</v>
      </c>
      <c r="Z303" s="409">
        <f t="shared" si="220"/>
        <v>0</v>
      </c>
      <c r="AA303" s="409">
        <f t="shared" si="220"/>
        <v>0</v>
      </c>
      <c r="AB303" s="409">
        <f t="shared" si="220"/>
        <v>0</v>
      </c>
      <c r="AC303" s="409">
        <f t="shared" si="220"/>
        <v>0</v>
      </c>
      <c r="AD303" s="409">
        <f t="shared" si="220"/>
        <v>0</v>
      </c>
      <c r="AE303" s="409">
        <f t="shared" si="220"/>
        <v>0</v>
      </c>
      <c r="AF303" s="409">
        <f t="shared" si="220"/>
        <v>0</v>
      </c>
      <c r="AG303" s="409">
        <f t="shared" si="220"/>
        <v>0</v>
      </c>
      <c r="AH303" s="409">
        <f t="shared" si="220"/>
        <v>0</v>
      </c>
      <c r="AI303" s="100">
        <f t="shared" si="198"/>
        <v>0</v>
      </c>
    </row>
    <row r="304" spans="2:35" ht="12.75">
      <c r="B304" s="681" t="s">
        <v>381</v>
      </c>
      <c r="C304" s="403" t="s">
        <v>375</v>
      </c>
      <c r="D304" s="404"/>
      <c r="E304" s="682"/>
      <c r="F304" s="682"/>
      <c r="G304" s="682"/>
      <c r="H304" s="682"/>
      <c r="I304" s="682"/>
      <c r="J304" s="682"/>
      <c r="K304" s="682"/>
      <c r="L304" s="682"/>
      <c r="M304" s="682"/>
      <c r="N304" s="682"/>
      <c r="O304" s="682"/>
      <c r="P304" s="682"/>
      <c r="Q304" s="422"/>
      <c r="R304" s="389"/>
      <c r="S304" s="681" t="s">
        <v>381</v>
      </c>
      <c r="T304" s="403" t="s">
        <v>375</v>
      </c>
      <c r="U304" s="682"/>
      <c r="V304" s="724"/>
      <c r="W304" s="682"/>
      <c r="X304" s="682"/>
      <c r="Y304" s="682"/>
      <c r="Z304" s="682"/>
      <c r="AA304" s="682"/>
      <c r="AB304" s="682"/>
      <c r="AC304" s="682"/>
      <c r="AD304" s="682"/>
      <c r="AE304" s="682"/>
      <c r="AF304" s="682"/>
      <c r="AG304" s="682"/>
      <c r="AH304" s="682"/>
      <c r="AI304" s="422">
        <f t="shared" si="198"/>
        <v>0</v>
      </c>
    </row>
    <row r="305" spans="2:35" ht="12.75">
      <c r="B305" s="678" t="s">
        <v>382</v>
      </c>
      <c r="C305" s="676" t="s">
        <v>505</v>
      </c>
      <c r="D305" s="489" t="s">
        <v>366</v>
      </c>
      <c r="E305" s="677"/>
      <c r="F305" s="677"/>
      <c r="G305" s="677"/>
      <c r="H305" s="677"/>
      <c r="I305" s="677"/>
      <c r="J305" s="677"/>
      <c r="K305" s="677"/>
      <c r="L305" s="677"/>
      <c r="M305" s="677"/>
      <c r="N305" s="677"/>
      <c r="O305" s="677"/>
      <c r="P305" s="677"/>
      <c r="Q305" s="491"/>
      <c r="R305" s="389"/>
      <c r="S305" s="678" t="s">
        <v>382</v>
      </c>
      <c r="T305" s="676" t="s">
        <v>505</v>
      </c>
      <c r="U305" s="677"/>
      <c r="V305" s="725"/>
      <c r="W305" s="677"/>
      <c r="X305" s="677"/>
      <c r="Y305" s="677"/>
      <c r="Z305" s="677"/>
      <c r="AA305" s="677"/>
      <c r="AB305" s="677"/>
      <c r="AC305" s="677"/>
      <c r="AD305" s="677"/>
      <c r="AE305" s="677"/>
      <c r="AF305" s="677"/>
      <c r="AG305" s="677"/>
      <c r="AH305" s="677"/>
      <c r="AI305" s="491">
        <f t="shared" si="198"/>
        <v>0</v>
      </c>
    </row>
    <row r="306" spans="2:35" ht="12.75">
      <c r="B306" s="678" t="s">
        <v>521</v>
      </c>
      <c r="C306" s="391" t="s">
        <v>506</v>
      </c>
      <c r="D306" s="392" t="s">
        <v>366</v>
      </c>
      <c r="E306" s="396"/>
      <c r="F306" s="396"/>
      <c r="G306" s="396"/>
      <c r="H306" s="396"/>
      <c r="I306" s="396"/>
      <c r="J306" s="396"/>
      <c r="K306" s="396"/>
      <c r="L306" s="396"/>
      <c r="M306" s="396"/>
      <c r="N306" s="396"/>
      <c r="O306" s="396"/>
      <c r="P306" s="396"/>
      <c r="Q306" s="394">
        <f>SUM(E306:P306)</f>
        <v>0</v>
      </c>
      <c r="R306" s="389"/>
      <c r="S306" s="678" t="s">
        <v>521</v>
      </c>
      <c r="T306" s="391" t="s">
        <v>506</v>
      </c>
      <c r="U306" s="396"/>
      <c r="V306" s="720"/>
      <c r="W306" s="409">
        <f aca="true" t="shared" si="221" ref="W306:AH307">+E306*$U306</f>
        <v>0</v>
      </c>
      <c r="X306" s="409">
        <f t="shared" si="221"/>
        <v>0</v>
      </c>
      <c r="Y306" s="409">
        <f t="shared" si="221"/>
        <v>0</v>
      </c>
      <c r="Z306" s="409">
        <f t="shared" si="221"/>
        <v>0</v>
      </c>
      <c r="AA306" s="409">
        <f t="shared" si="221"/>
        <v>0</v>
      </c>
      <c r="AB306" s="409">
        <f t="shared" si="221"/>
        <v>0</v>
      </c>
      <c r="AC306" s="409">
        <f t="shared" si="221"/>
        <v>0</v>
      </c>
      <c r="AD306" s="409">
        <f t="shared" si="221"/>
        <v>0</v>
      </c>
      <c r="AE306" s="409">
        <f t="shared" si="221"/>
        <v>0</v>
      </c>
      <c r="AF306" s="409">
        <f t="shared" si="221"/>
        <v>0</v>
      </c>
      <c r="AG306" s="409">
        <f t="shared" si="221"/>
        <v>0</v>
      </c>
      <c r="AH306" s="409">
        <f t="shared" si="221"/>
        <v>0</v>
      </c>
      <c r="AI306" s="394">
        <f t="shared" si="198"/>
        <v>0</v>
      </c>
    </row>
    <row r="307" spans="2:35" ht="12.75">
      <c r="B307" s="678" t="s">
        <v>522</v>
      </c>
      <c r="C307" s="391" t="s">
        <v>367</v>
      </c>
      <c r="D307" s="392" t="s">
        <v>366</v>
      </c>
      <c r="E307" s="396"/>
      <c r="F307" s="396"/>
      <c r="G307" s="396"/>
      <c r="H307" s="396"/>
      <c r="I307" s="396"/>
      <c r="J307" s="396"/>
      <c r="K307" s="396"/>
      <c r="L307" s="396"/>
      <c r="M307" s="396"/>
      <c r="N307" s="396"/>
      <c r="O307" s="396"/>
      <c r="P307" s="396"/>
      <c r="Q307" s="394">
        <f>SUM(E307:P307)</f>
        <v>0</v>
      </c>
      <c r="R307" s="389"/>
      <c r="S307" s="678" t="s">
        <v>522</v>
      </c>
      <c r="T307" s="391" t="s">
        <v>367</v>
      </c>
      <c r="U307" s="396"/>
      <c r="V307" s="720"/>
      <c r="W307" s="409">
        <f t="shared" si="221"/>
        <v>0</v>
      </c>
      <c r="X307" s="409">
        <f t="shared" si="221"/>
        <v>0</v>
      </c>
      <c r="Y307" s="409">
        <f t="shared" si="221"/>
        <v>0</v>
      </c>
      <c r="Z307" s="409">
        <f t="shared" si="221"/>
        <v>0</v>
      </c>
      <c r="AA307" s="409">
        <f t="shared" si="221"/>
        <v>0</v>
      </c>
      <c r="AB307" s="409">
        <f t="shared" si="221"/>
        <v>0</v>
      </c>
      <c r="AC307" s="409">
        <f t="shared" si="221"/>
        <v>0</v>
      </c>
      <c r="AD307" s="409">
        <f t="shared" si="221"/>
        <v>0</v>
      </c>
      <c r="AE307" s="409">
        <f t="shared" si="221"/>
        <v>0</v>
      </c>
      <c r="AF307" s="409">
        <f t="shared" si="221"/>
        <v>0</v>
      </c>
      <c r="AG307" s="409">
        <f t="shared" si="221"/>
        <v>0</v>
      </c>
      <c r="AH307" s="409">
        <f t="shared" si="221"/>
        <v>0</v>
      </c>
      <c r="AI307" s="394">
        <f t="shared" si="198"/>
        <v>0</v>
      </c>
    </row>
    <row r="308" spans="2:35" ht="12.75">
      <c r="B308" s="678" t="s">
        <v>523</v>
      </c>
      <c r="C308" s="405" t="s">
        <v>368</v>
      </c>
      <c r="D308" s="406" t="s">
        <v>70</v>
      </c>
      <c r="E308" s="415">
        <f aca="true" t="shared" si="222" ref="E308:P308">E309+E310</f>
        <v>0</v>
      </c>
      <c r="F308" s="415">
        <f t="shared" si="222"/>
        <v>0</v>
      </c>
      <c r="G308" s="415">
        <f t="shared" si="222"/>
        <v>0</v>
      </c>
      <c r="H308" s="415">
        <f t="shared" si="222"/>
        <v>0</v>
      </c>
      <c r="I308" s="415">
        <f t="shared" si="222"/>
        <v>0</v>
      </c>
      <c r="J308" s="415">
        <f t="shared" si="222"/>
        <v>0</v>
      </c>
      <c r="K308" s="415">
        <f t="shared" si="222"/>
        <v>0</v>
      </c>
      <c r="L308" s="415">
        <f t="shared" si="222"/>
        <v>0</v>
      </c>
      <c r="M308" s="415">
        <f t="shared" si="222"/>
        <v>0</v>
      </c>
      <c r="N308" s="415">
        <f t="shared" si="222"/>
        <v>0</v>
      </c>
      <c r="O308" s="415">
        <f t="shared" si="222"/>
        <v>0</v>
      </c>
      <c r="P308" s="415">
        <f t="shared" si="222"/>
        <v>0</v>
      </c>
      <c r="Q308" s="100">
        <f aca="true" t="shared" si="223" ref="Q308:Q315">SUM(E308:P308)</f>
        <v>0</v>
      </c>
      <c r="R308" s="389"/>
      <c r="S308" s="678" t="s">
        <v>523</v>
      </c>
      <c r="T308" s="405" t="s">
        <v>368</v>
      </c>
      <c r="U308" s="415"/>
      <c r="V308" s="720"/>
      <c r="W308" s="409">
        <f>W309+W310</f>
        <v>0</v>
      </c>
      <c r="X308" s="409">
        <f aca="true" t="shared" si="224" ref="X308:AH308">X309+X310</f>
        <v>0</v>
      </c>
      <c r="Y308" s="409">
        <f t="shared" si="224"/>
        <v>0</v>
      </c>
      <c r="Z308" s="409">
        <f t="shared" si="224"/>
        <v>0</v>
      </c>
      <c r="AA308" s="409">
        <f t="shared" si="224"/>
        <v>0</v>
      </c>
      <c r="AB308" s="409">
        <f t="shared" si="224"/>
        <v>0</v>
      </c>
      <c r="AC308" s="409">
        <f t="shared" si="224"/>
        <v>0</v>
      </c>
      <c r="AD308" s="409">
        <f t="shared" si="224"/>
        <v>0</v>
      </c>
      <c r="AE308" s="409">
        <f t="shared" si="224"/>
        <v>0</v>
      </c>
      <c r="AF308" s="409">
        <f t="shared" si="224"/>
        <v>0</v>
      </c>
      <c r="AG308" s="409">
        <f t="shared" si="224"/>
        <v>0</v>
      </c>
      <c r="AH308" s="409">
        <f t="shared" si="224"/>
        <v>0</v>
      </c>
      <c r="AI308" s="100">
        <f t="shared" si="198"/>
        <v>0</v>
      </c>
    </row>
    <row r="309" spans="2:35" ht="12.75">
      <c r="B309" s="678" t="s">
        <v>524</v>
      </c>
      <c r="C309" s="407" t="s">
        <v>369</v>
      </c>
      <c r="D309" s="406" t="s">
        <v>70</v>
      </c>
      <c r="E309" s="396"/>
      <c r="F309" s="396"/>
      <c r="G309" s="396"/>
      <c r="H309" s="396"/>
      <c r="I309" s="396"/>
      <c r="J309" s="396"/>
      <c r="K309" s="396"/>
      <c r="L309" s="396"/>
      <c r="M309" s="396"/>
      <c r="N309" s="396"/>
      <c r="O309" s="396"/>
      <c r="P309" s="396"/>
      <c r="Q309" s="100">
        <f t="shared" si="223"/>
        <v>0</v>
      </c>
      <c r="R309" s="389"/>
      <c r="S309" s="678" t="s">
        <v>524</v>
      </c>
      <c r="T309" s="407" t="s">
        <v>369</v>
      </c>
      <c r="U309" s="396"/>
      <c r="V309" s="720"/>
      <c r="W309" s="409">
        <f aca="true" t="shared" si="225" ref="W309:AH310">+E309*$U309</f>
        <v>0</v>
      </c>
      <c r="X309" s="409">
        <f t="shared" si="225"/>
        <v>0</v>
      </c>
      <c r="Y309" s="409">
        <f t="shared" si="225"/>
        <v>0</v>
      </c>
      <c r="Z309" s="409">
        <f t="shared" si="225"/>
        <v>0</v>
      </c>
      <c r="AA309" s="409">
        <f t="shared" si="225"/>
        <v>0</v>
      </c>
      <c r="AB309" s="409">
        <f t="shared" si="225"/>
        <v>0</v>
      </c>
      <c r="AC309" s="409">
        <f t="shared" si="225"/>
        <v>0</v>
      </c>
      <c r="AD309" s="409">
        <f t="shared" si="225"/>
        <v>0</v>
      </c>
      <c r="AE309" s="409">
        <f t="shared" si="225"/>
        <v>0</v>
      </c>
      <c r="AF309" s="409">
        <f t="shared" si="225"/>
        <v>0</v>
      </c>
      <c r="AG309" s="409">
        <f t="shared" si="225"/>
        <v>0</v>
      </c>
      <c r="AH309" s="409">
        <f t="shared" si="225"/>
        <v>0</v>
      </c>
      <c r="AI309" s="100">
        <f t="shared" si="198"/>
        <v>0</v>
      </c>
    </row>
    <row r="310" spans="2:35" ht="12.75">
      <c r="B310" s="678" t="s">
        <v>525</v>
      </c>
      <c r="C310" s="407" t="s">
        <v>370</v>
      </c>
      <c r="D310" s="406" t="s">
        <v>70</v>
      </c>
      <c r="E310" s="396"/>
      <c r="F310" s="396"/>
      <c r="G310" s="396"/>
      <c r="H310" s="396"/>
      <c r="I310" s="396"/>
      <c r="J310" s="396"/>
      <c r="K310" s="396"/>
      <c r="L310" s="396"/>
      <c r="M310" s="396"/>
      <c r="N310" s="396"/>
      <c r="O310" s="396"/>
      <c r="P310" s="396"/>
      <c r="Q310" s="100">
        <f t="shared" si="223"/>
        <v>0</v>
      </c>
      <c r="R310" s="389"/>
      <c r="S310" s="678" t="s">
        <v>525</v>
      </c>
      <c r="T310" s="407" t="s">
        <v>370</v>
      </c>
      <c r="U310" s="396"/>
      <c r="V310" s="720"/>
      <c r="W310" s="409">
        <f t="shared" si="225"/>
        <v>0</v>
      </c>
      <c r="X310" s="409">
        <f t="shared" si="225"/>
        <v>0</v>
      </c>
      <c r="Y310" s="409">
        <f t="shared" si="225"/>
        <v>0</v>
      </c>
      <c r="Z310" s="409">
        <f t="shared" si="225"/>
        <v>0</v>
      </c>
      <c r="AA310" s="409">
        <f t="shared" si="225"/>
        <v>0</v>
      </c>
      <c r="AB310" s="409">
        <f t="shared" si="225"/>
        <v>0</v>
      </c>
      <c r="AC310" s="409">
        <f t="shared" si="225"/>
        <v>0</v>
      </c>
      <c r="AD310" s="409">
        <f t="shared" si="225"/>
        <v>0</v>
      </c>
      <c r="AE310" s="409">
        <f t="shared" si="225"/>
        <v>0</v>
      </c>
      <c r="AF310" s="409">
        <f t="shared" si="225"/>
        <v>0</v>
      </c>
      <c r="AG310" s="409">
        <f t="shared" si="225"/>
        <v>0</v>
      </c>
      <c r="AH310" s="409">
        <f t="shared" si="225"/>
        <v>0</v>
      </c>
      <c r="AI310" s="100">
        <f t="shared" si="198"/>
        <v>0</v>
      </c>
    </row>
    <row r="311" spans="2:35" ht="12.75">
      <c r="B311" s="678" t="s">
        <v>526</v>
      </c>
      <c r="C311" s="408" t="s">
        <v>371</v>
      </c>
      <c r="D311" s="406" t="s">
        <v>372</v>
      </c>
      <c r="E311" s="409">
        <f aca="true" t="shared" si="226" ref="E311:P311">E312+E313</f>
        <v>0</v>
      </c>
      <c r="F311" s="409">
        <f t="shared" si="226"/>
        <v>0</v>
      </c>
      <c r="G311" s="409">
        <f t="shared" si="226"/>
        <v>0</v>
      </c>
      <c r="H311" s="409">
        <f t="shared" si="226"/>
        <v>0</v>
      </c>
      <c r="I311" s="409">
        <f t="shared" si="226"/>
        <v>0</v>
      </c>
      <c r="J311" s="409">
        <f t="shared" si="226"/>
        <v>0</v>
      </c>
      <c r="K311" s="409">
        <f t="shared" si="226"/>
        <v>0</v>
      </c>
      <c r="L311" s="409">
        <f t="shared" si="226"/>
        <v>0</v>
      </c>
      <c r="M311" s="409">
        <f t="shared" si="226"/>
        <v>0</v>
      </c>
      <c r="N311" s="409">
        <f t="shared" si="226"/>
        <v>0</v>
      </c>
      <c r="O311" s="409">
        <f t="shared" si="226"/>
        <v>0</v>
      </c>
      <c r="P311" s="409">
        <f t="shared" si="226"/>
        <v>0</v>
      </c>
      <c r="Q311" s="100">
        <f t="shared" si="223"/>
        <v>0</v>
      </c>
      <c r="R311" s="389"/>
      <c r="S311" s="678" t="s">
        <v>526</v>
      </c>
      <c r="T311" s="408" t="s">
        <v>371</v>
      </c>
      <c r="U311" s="409"/>
      <c r="V311" s="720"/>
      <c r="W311" s="409">
        <f>W312+W313</f>
        <v>0</v>
      </c>
      <c r="X311" s="409">
        <f aca="true" t="shared" si="227" ref="X311:AH311">X312+X313</f>
        <v>0</v>
      </c>
      <c r="Y311" s="409">
        <f t="shared" si="227"/>
        <v>0</v>
      </c>
      <c r="Z311" s="409">
        <f t="shared" si="227"/>
        <v>0</v>
      </c>
      <c r="AA311" s="409">
        <f t="shared" si="227"/>
        <v>0</v>
      </c>
      <c r="AB311" s="409">
        <f t="shared" si="227"/>
        <v>0</v>
      </c>
      <c r="AC311" s="409">
        <f t="shared" si="227"/>
        <v>0</v>
      </c>
      <c r="AD311" s="409">
        <f t="shared" si="227"/>
        <v>0</v>
      </c>
      <c r="AE311" s="409">
        <f t="shared" si="227"/>
        <v>0</v>
      </c>
      <c r="AF311" s="409">
        <f t="shared" si="227"/>
        <v>0</v>
      </c>
      <c r="AG311" s="409">
        <f t="shared" si="227"/>
        <v>0</v>
      </c>
      <c r="AH311" s="409">
        <f t="shared" si="227"/>
        <v>0</v>
      </c>
      <c r="AI311" s="100">
        <f t="shared" si="198"/>
        <v>0</v>
      </c>
    </row>
    <row r="312" spans="2:35" ht="12.75">
      <c r="B312" s="679" t="s">
        <v>527</v>
      </c>
      <c r="C312" s="408" t="s">
        <v>383</v>
      </c>
      <c r="D312" s="406" t="s">
        <v>372</v>
      </c>
      <c r="E312" s="410"/>
      <c r="F312" s="410"/>
      <c r="G312" s="410"/>
      <c r="H312" s="410"/>
      <c r="I312" s="410"/>
      <c r="J312" s="410"/>
      <c r="K312" s="410"/>
      <c r="L312" s="410"/>
      <c r="M312" s="410"/>
      <c r="N312" s="410"/>
      <c r="O312" s="410"/>
      <c r="P312" s="410"/>
      <c r="Q312" s="100">
        <f t="shared" si="223"/>
        <v>0</v>
      </c>
      <c r="R312" s="389"/>
      <c r="S312" s="679" t="s">
        <v>527</v>
      </c>
      <c r="T312" s="408" t="s">
        <v>383</v>
      </c>
      <c r="U312" s="410"/>
      <c r="V312" s="721"/>
      <c r="W312" s="418">
        <f aca="true" t="shared" si="228" ref="W312:AH313">+E312*$U312</f>
        <v>0</v>
      </c>
      <c r="X312" s="418">
        <f t="shared" si="228"/>
        <v>0</v>
      </c>
      <c r="Y312" s="418">
        <f t="shared" si="228"/>
        <v>0</v>
      </c>
      <c r="Z312" s="418">
        <f t="shared" si="228"/>
        <v>0</v>
      </c>
      <c r="AA312" s="418">
        <f t="shared" si="228"/>
        <v>0</v>
      </c>
      <c r="AB312" s="418">
        <f t="shared" si="228"/>
        <v>0</v>
      </c>
      <c r="AC312" s="418">
        <f t="shared" si="228"/>
        <v>0</v>
      </c>
      <c r="AD312" s="418">
        <f t="shared" si="228"/>
        <v>0</v>
      </c>
      <c r="AE312" s="418">
        <f t="shared" si="228"/>
        <v>0</v>
      </c>
      <c r="AF312" s="418">
        <f t="shared" si="228"/>
        <v>0</v>
      </c>
      <c r="AG312" s="418">
        <f t="shared" si="228"/>
        <v>0</v>
      </c>
      <c r="AH312" s="418">
        <f t="shared" si="228"/>
        <v>0</v>
      </c>
      <c r="AI312" s="100">
        <f t="shared" si="198"/>
        <v>0</v>
      </c>
    </row>
    <row r="313" spans="2:35" ht="12.75">
      <c r="B313" s="683" t="s">
        <v>528</v>
      </c>
      <c r="C313" s="424" t="s">
        <v>378</v>
      </c>
      <c r="D313" s="425" t="s">
        <v>372</v>
      </c>
      <c r="E313" s="402"/>
      <c r="F313" s="402"/>
      <c r="G313" s="402"/>
      <c r="H313" s="402"/>
      <c r="I313" s="402"/>
      <c r="J313" s="402"/>
      <c r="K313" s="402"/>
      <c r="L313" s="402"/>
      <c r="M313" s="402"/>
      <c r="N313" s="402"/>
      <c r="O313" s="402"/>
      <c r="P313" s="402"/>
      <c r="Q313" s="426">
        <f t="shared" si="223"/>
        <v>0</v>
      </c>
      <c r="R313" s="429"/>
      <c r="S313" s="683" t="s">
        <v>528</v>
      </c>
      <c r="T313" s="424" t="s">
        <v>378</v>
      </c>
      <c r="U313" s="402"/>
      <c r="V313" s="726"/>
      <c r="W313" s="699">
        <f t="shared" si="228"/>
        <v>0</v>
      </c>
      <c r="X313" s="699">
        <f t="shared" si="228"/>
        <v>0</v>
      </c>
      <c r="Y313" s="699">
        <f t="shared" si="228"/>
        <v>0</v>
      </c>
      <c r="Z313" s="699">
        <f t="shared" si="228"/>
        <v>0</v>
      </c>
      <c r="AA313" s="699">
        <f t="shared" si="228"/>
        <v>0</v>
      </c>
      <c r="AB313" s="699">
        <f t="shared" si="228"/>
        <v>0</v>
      </c>
      <c r="AC313" s="699">
        <f t="shared" si="228"/>
        <v>0</v>
      </c>
      <c r="AD313" s="699">
        <f t="shared" si="228"/>
        <v>0</v>
      </c>
      <c r="AE313" s="699">
        <f t="shared" si="228"/>
        <v>0</v>
      </c>
      <c r="AF313" s="699">
        <f t="shared" si="228"/>
        <v>0</v>
      </c>
      <c r="AG313" s="699">
        <f t="shared" si="228"/>
        <v>0</v>
      </c>
      <c r="AH313" s="699">
        <f t="shared" si="228"/>
        <v>0</v>
      </c>
      <c r="AI313" s="426">
        <f t="shared" si="198"/>
        <v>0</v>
      </c>
    </row>
    <row r="314" spans="2:35" ht="12.75">
      <c r="B314" s="684" t="s">
        <v>194</v>
      </c>
      <c r="C314" s="685" t="s">
        <v>529</v>
      </c>
      <c r="D314" s="686" t="s">
        <v>70</v>
      </c>
      <c r="E314" s="687">
        <f>E291+E280</f>
        <v>0</v>
      </c>
      <c r="F314" s="687">
        <f aca="true" t="shared" si="229" ref="F314:P314">F291+F280</f>
        <v>0</v>
      </c>
      <c r="G314" s="687">
        <f t="shared" si="229"/>
        <v>0</v>
      </c>
      <c r="H314" s="687">
        <f t="shared" si="229"/>
        <v>0</v>
      </c>
      <c r="I314" s="687">
        <f t="shared" si="229"/>
        <v>0</v>
      </c>
      <c r="J314" s="687">
        <f t="shared" si="229"/>
        <v>0</v>
      </c>
      <c r="K314" s="687">
        <f t="shared" si="229"/>
        <v>0</v>
      </c>
      <c r="L314" s="687">
        <f t="shared" si="229"/>
        <v>0</v>
      </c>
      <c r="M314" s="687">
        <f t="shared" si="229"/>
        <v>0</v>
      </c>
      <c r="N314" s="687">
        <f t="shared" si="229"/>
        <v>0</v>
      </c>
      <c r="O314" s="687">
        <f t="shared" si="229"/>
        <v>0</v>
      </c>
      <c r="P314" s="687">
        <f t="shared" si="229"/>
        <v>0</v>
      </c>
      <c r="Q314" s="427">
        <f t="shared" si="223"/>
        <v>0</v>
      </c>
      <c r="R314" s="389"/>
      <c r="S314" s="684" t="s">
        <v>194</v>
      </c>
      <c r="T314" s="685" t="s">
        <v>529</v>
      </c>
      <c r="U314" s="687"/>
      <c r="V314" s="727"/>
      <c r="W314" s="700">
        <f>W291+W280</f>
        <v>0</v>
      </c>
      <c r="X314" s="700">
        <f aca="true" t="shared" si="230" ref="X314:AH314">X291+X280</f>
        <v>0</v>
      </c>
      <c r="Y314" s="700">
        <f t="shared" si="230"/>
        <v>0</v>
      </c>
      <c r="Z314" s="700">
        <f t="shared" si="230"/>
        <v>0</v>
      </c>
      <c r="AA314" s="700">
        <f t="shared" si="230"/>
        <v>0</v>
      </c>
      <c r="AB314" s="700">
        <f t="shared" si="230"/>
        <v>0</v>
      </c>
      <c r="AC314" s="700">
        <f t="shared" si="230"/>
        <v>0</v>
      </c>
      <c r="AD314" s="700">
        <f t="shared" si="230"/>
        <v>0</v>
      </c>
      <c r="AE314" s="700">
        <f t="shared" si="230"/>
        <v>0</v>
      </c>
      <c r="AF314" s="700">
        <f t="shared" si="230"/>
        <v>0</v>
      </c>
      <c r="AG314" s="700">
        <f t="shared" si="230"/>
        <v>0</v>
      </c>
      <c r="AH314" s="700">
        <f t="shared" si="230"/>
        <v>0</v>
      </c>
      <c r="AI314" s="427">
        <f t="shared" si="198"/>
        <v>0</v>
      </c>
    </row>
    <row r="315" spans="2:35" ht="12.75">
      <c r="B315" s="45" t="s">
        <v>195</v>
      </c>
      <c r="C315" s="387" t="s">
        <v>385</v>
      </c>
      <c r="D315" s="697"/>
      <c r="E315" s="102">
        <f>E318+E319+E320+E323</f>
        <v>0</v>
      </c>
      <c r="F315" s="102">
        <f aca="true" t="shared" si="231" ref="F315:P315">F318+F319+F320+F323</f>
        <v>0</v>
      </c>
      <c r="G315" s="102">
        <f t="shared" si="231"/>
        <v>0</v>
      </c>
      <c r="H315" s="102">
        <f t="shared" si="231"/>
        <v>0</v>
      </c>
      <c r="I315" s="102">
        <f t="shared" si="231"/>
        <v>0</v>
      </c>
      <c r="J315" s="102">
        <f t="shared" si="231"/>
        <v>0</v>
      </c>
      <c r="K315" s="102">
        <f t="shared" si="231"/>
        <v>0</v>
      </c>
      <c r="L315" s="102">
        <f t="shared" si="231"/>
        <v>0</v>
      </c>
      <c r="M315" s="102">
        <f t="shared" si="231"/>
        <v>0</v>
      </c>
      <c r="N315" s="102">
        <f t="shared" si="231"/>
        <v>0</v>
      </c>
      <c r="O315" s="102">
        <f t="shared" si="231"/>
        <v>0</v>
      </c>
      <c r="P315" s="102">
        <f t="shared" si="231"/>
        <v>0</v>
      </c>
      <c r="Q315" s="103">
        <f t="shared" si="223"/>
        <v>0</v>
      </c>
      <c r="R315" s="389"/>
      <c r="S315" s="45" t="s">
        <v>195</v>
      </c>
      <c r="T315" s="387" t="s">
        <v>385</v>
      </c>
      <c r="U315" s="102"/>
      <c r="V315" s="722"/>
      <c r="W315" s="430">
        <f>W318+W319+W320+W323</f>
        <v>0</v>
      </c>
      <c r="X315" s="430">
        <f aca="true" t="shared" si="232" ref="X315:AH315">X318+X319+X320+X323</f>
        <v>0</v>
      </c>
      <c r="Y315" s="430">
        <f t="shared" si="232"/>
        <v>0</v>
      </c>
      <c r="Z315" s="430">
        <f t="shared" si="232"/>
        <v>0</v>
      </c>
      <c r="AA315" s="430">
        <f t="shared" si="232"/>
        <v>0</v>
      </c>
      <c r="AB315" s="430">
        <f t="shared" si="232"/>
        <v>0</v>
      </c>
      <c r="AC315" s="430">
        <f t="shared" si="232"/>
        <v>0</v>
      </c>
      <c r="AD315" s="430">
        <f t="shared" si="232"/>
        <v>0</v>
      </c>
      <c r="AE315" s="430">
        <f t="shared" si="232"/>
        <v>0</v>
      </c>
      <c r="AF315" s="430">
        <f t="shared" si="232"/>
        <v>0</v>
      </c>
      <c r="AG315" s="430">
        <f t="shared" si="232"/>
        <v>0</v>
      </c>
      <c r="AH315" s="430">
        <f t="shared" si="232"/>
        <v>0</v>
      </c>
      <c r="AI315" s="103">
        <f t="shared" si="198"/>
        <v>0</v>
      </c>
    </row>
    <row r="316" spans="2:35" ht="12.75">
      <c r="B316" s="49" t="s">
        <v>318</v>
      </c>
      <c r="C316" s="412" t="s">
        <v>375</v>
      </c>
      <c r="D316" s="413"/>
      <c r="E316" s="674"/>
      <c r="F316" s="674"/>
      <c r="G316" s="674"/>
      <c r="H316" s="674"/>
      <c r="I316" s="674"/>
      <c r="J316" s="674"/>
      <c r="K316" s="674"/>
      <c r="L316" s="674"/>
      <c r="M316" s="674"/>
      <c r="N316" s="674"/>
      <c r="O316" s="674"/>
      <c r="P316" s="674"/>
      <c r="Q316" s="414"/>
      <c r="R316" s="389"/>
      <c r="S316" s="49" t="s">
        <v>318</v>
      </c>
      <c r="T316" s="412" t="s">
        <v>375</v>
      </c>
      <c r="U316" s="674"/>
      <c r="V316" s="728"/>
      <c r="W316" s="674"/>
      <c r="X316" s="674"/>
      <c r="Y316" s="674"/>
      <c r="Z316" s="674"/>
      <c r="AA316" s="674"/>
      <c r="AB316" s="674"/>
      <c r="AC316" s="674"/>
      <c r="AD316" s="674"/>
      <c r="AE316" s="674"/>
      <c r="AF316" s="674"/>
      <c r="AG316" s="674"/>
      <c r="AH316" s="674"/>
      <c r="AI316" s="414">
        <f t="shared" si="198"/>
        <v>0</v>
      </c>
    </row>
    <row r="317" spans="2:35" ht="12.75">
      <c r="B317" s="675" t="s">
        <v>530</v>
      </c>
      <c r="C317" s="676" t="s">
        <v>505</v>
      </c>
      <c r="D317" s="489" t="s">
        <v>366</v>
      </c>
      <c r="E317" s="677"/>
      <c r="F317" s="677"/>
      <c r="G317" s="677"/>
      <c r="H317" s="677"/>
      <c r="I317" s="677"/>
      <c r="J317" s="677"/>
      <c r="K317" s="677"/>
      <c r="L317" s="677"/>
      <c r="M317" s="677"/>
      <c r="N317" s="677"/>
      <c r="O317" s="677"/>
      <c r="P317" s="677"/>
      <c r="Q317" s="491"/>
      <c r="R317" s="389"/>
      <c r="S317" s="675" t="s">
        <v>530</v>
      </c>
      <c r="T317" s="676" t="s">
        <v>505</v>
      </c>
      <c r="U317" s="677"/>
      <c r="V317" s="725"/>
      <c r="W317" s="677"/>
      <c r="X317" s="677"/>
      <c r="Y317" s="677"/>
      <c r="Z317" s="677"/>
      <c r="AA317" s="677"/>
      <c r="AB317" s="677"/>
      <c r="AC317" s="677"/>
      <c r="AD317" s="677"/>
      <c r="AE317" s="677"/>
      <c r="AF317" s="677"/>
      <c r="AG317" s="677"/>
      <c r="AH317" s="677"/>
      <c r="AI317" s="491">
        <f t="shared" si="198"/>
        <v>0</v>
      </c>
    </row>
    <row r="318" spans="2:35" ht="12.75">
      <c r="B318" s="678" t="s">
        <v>531</v>
      </c>
      <c r="C318" s="391" t="s">
        <v>506</v>
      </c>
      <c r="D318" s="392" t="s">
        <v>366</v>
      </c>
      <c r="E318" s="396"/>
      <c r="F318" s="396"/>
      <c r="G318" s="396"/>
      <c r="H318" s="396"/>
      <c r="I318" s="396"/>
      <c r="J318" s="396"/>
      <c r="K318" s="396"/>
      <c r="L318" s="396"/>
      <c r="M318" s="396"/>
      <c r="N318" s="396"/>
      <c r="O318" s="396"/>
      <c r="P318" s="396"/>
      <c r="Q318" s="394">
        <f>SUM(E318:P318)</f>
        <v>0</v>
      </c>
      <c r="R318" s="389"/>
      <c r="S318" s="678" t="s">
        <v>531</v>
      </c>
      <c r="T318" s="391" t="s">
        <v>506</v>
      </c>
      <c r="U318" s="396"/>
      <c r="V318" s="720"/>
      <c r="W318" s="409">
        <f aca="true" t="shared" si="233" ref="W318:AH319">+E318*$U318</f>
        <v>0</v>
      </c>
      <c r="X318" s="409">
        <f t="shared" si="233"/>
        <v>0</v>
      </c>
      <c r="Y318" s="409">
        <f t="shared" si="233"/>
        <v>0</v>
      </c>
      <c r="Z318" s="409">
        <f t="shared" si="233"/>
        <v>0</v>
      </c>
      <c r="AA318" s="409">
        <f t="shared" si="233"/>
        <v>0</v>
      </c>
      <c r="AB318" s="409">
        <f t="shared" si="233"/>
        <v>0</v>
      </c>
      <c r="AC318" s="409">
        <f t="shared" si="233"/>
        <v>0</v>
      </c>
      <c r="AD318" s="409">
        <f t="shared" si="233"/>
        <v>0</v>
      </c>
      <c r="AE318" s="409">
        <f t="shared" si="233"/>
        <v>0</v>
      </c>
      <c r="AF318" s="409">
        <f t="shared" si="233"/>
        <v>0</v>
      </c>
      <c r="AG318" s="409">
        <f t="shared" si="233"/>
        <v>0</v>
      </c>
      <c r="AH318" s="409">
        <f t="shared" si="233"/>
        <v>0</v>
      </c>
      <c r="AI318" s="394">
        <f t="shared" si="198"/>
        <v>0</v>
      </c>
    </row>
    <row r="319" spans="2:35" ht="12.75">
      <c r="B319" s="678" t="s">
        <v>532</v>
      </c>
      <c r="C319" s="391" t="s">
        <v>367</v>
      </c>
      <c r="D319" s="392" t="s">
        <v>366</v>
      </c>
      <c r="E319" s="396"/>
      <c r="F319" s="396"/>
      <c r="G319" s="396"/>
      <c r="H319" s="396"/>
      <c r="I319" s="396"/>
      <c r="J319" s="396"/>
      <c r="K319" s="396"/>
      <c r="L319" s="396"/>
      <c r="M319" s="396"/>
      <c r="N319" s="396"/>
      <c r="O319" s="396"/>
      <c r="P319" s="396"/>
      <c r="Q319" s="394">
        <f>SUM(E319:P319)</f>
        <v>0</v>
      </c>
      <c r="R319" s="389"/>
      <c r="S319" s="678" t="s">
        <v>532</v>
      </c>
      <c r="T319" s="391" t="s">
        <v>367</v>
      </c>
      <c r="U319" s="396"/>
      <c r="V319" s="720"/>
      <c r="W319" s="409">
        <f t="shared" si="233"/>
        <v>0</v>
      </c>
      <c r="X319" s="409">
        <f t="shared" si="233"/>
        <v>0</v>
      </c>
      <c r="Y319" s="409">
        <f t="shared" si="233"/>
        <v>0</v>
      </c>
      <c r="Z319" s="409">
        <f t="shared" si="233"/>
        <v>0</v>
      </c>
      <c r="AA319" s="409">
        <f t="shared" si="233"/>
        <v>0</v>
      </c>
      <c r="AB319" s="409">
        <f t="shared" si="233"/>
        <v>0</v>
      </c>
      <c r="AC319" s="409">
        <f t="shared" si="233"/>
        <v>0</v>
      </c>
      <c r="AD319" s="409">
        <f t="shared" si="233"/>
        <v>0</v>
      </c>
      <c r="AE319" s="409">
        <f t="shared" si="233"/>
        <v>0</v>
      </c>
      <c r="AF319" s="409">
        <f t="shared" si="233"/>
        <v>0</v>
      </c>
      <c r="AG319" s="409">
        <f t="shared" si="233"/>
        <v>0</v>
      </c>
      <c r="AH319" s="409">
        <f t="shared" si="233"/>
        <v>0</v>
      </c>
      <c r="AI319" s="394">
        <f t="shared" si="198"/>
        <v>0</v>
      </c>
    </row>
    <row r="320" spans="2:35" ht="12.75">
      <c r="B320" s="678" t="s">
        <v>10</v>
      </c>
      <c r="C320" s="405" t="s">
        <v>368</v>
      </c>
      <c r="D320" s="406" t="s">
        <v>70</v>
      </c>
      <c r="E320" s="415">
        <f aca="true" t="shared" si="234" ref="E320:P320">E321+E322</f>
        <v>0</v>
      </c>
      <c r="F320" s="415">
        <f t="shared" si="234"/>
        <v>0</v>
      </c>
      <c r="G320" s="415">
        <f t="shared" si="234"/>
        <v>0</v>
      </c>
      <c r="H320" s="415">
        <f t="shared" si="234"/>
        <v>0</v>
      </c>
      <c r="I320" s="415">
        <f t="shared" si="234"/>
        <v>0</v>
      </c>
      <c r="J320" s="415">
        <f t="shared" si="234"/>
        <v>0</v>
      </c>
      <c r="K320" s="415">
        <f t="shared" si="234"/>
        <v>0</v>
      </c>
      <c r="L320" s="415">
        <f t="shared" si="234"/>
        <v>0</v>
      </c>
      <c r="M320" s="415">
        <f t="shared" si="234"/>
        <v>0</v>
      </c>
      <c r="N320" s="415">
        <f t="shared" si="234"/>
        <v>0</v>
      </c>
      <c r="O320" s="415">
        <f t="shared" si="234"/>
        <v>0</v>
      </c>
      <c r="P320" s="415">
        <f t="shared" si="234"/>
        <v>0</v>
      </c>
      <c r="Q320" s="100">
        <f aca="true" t="shared" si="235" ref="Q320:Q325">SUM(E320:P320)</f>
        <v>0</v>
      </c>
      <c r="R320" s="389"/>
      <c r="S320" s="678" t="s">
        <v>10</v>
      </c>
      <c r="T320" s="405" t="s">
        <v>368</v>
      </c>
      <c r="U320" s="415"/>
      <c r="V320" s="720"/>
      <c r="W320" s="409">
        <f>W321+W322</f>
        <v>0</v>
      </c>
      <c r="X320" s="409">
        <f aca="true" t="shared" si="236" ref="X320:AH320">X321+X322</f>
        <v>0</v>
      </c>
      <c r="Y320" s="409">
        <f t="shared" si="236"/>
        <v>0</v>
      </c>
      <c r="Z320" s="409">
        <f t="shared" si="236"/>
        <v>0</v>
      </c>
      <c r="AA320" s="409">
        <f t="shared" si="236"/>
        <v>0</v>
      </c>
      <c r="AB320" s="409">
        <f t="shared" si="236"/>
        <v>0</v>
      </c>
      <c r="AC320" s="409">
        <f t="shared" si="236"/>
        <v>0</v>
      </c>
      <c r="AD320" s="409">
        <f t="shared" si="236"/>
        <v>0</v>
      </c>
      <c r="AE320" s="409">
        <f t="shared" si="236"/>
        <v>0</v>
      </c>
      <c r="AF320" s="409">
        <f t="shared" si="236"/>
        <v>0</v>
      </c>
      <c r="AG320" s="409">
        <f t="shared" si="236"/>
        <v>0</v>
      </c>
      <c r="AH320" s="409">
        <f t="shared" si="236"/>
        <v>0</v>
      </c>
      <c r="AI320" s="100">
        <f t="shared" si="198"/>
        <v>0</v>
      </c>
    </row>
    <row r="321" spans="2:35" ht="12.75">
      <c r="B321" s="678" t="s">
        <v>11</v>
      </c>
      <c r="C321" s="407" t="s">
        <v>369</v>
      </c>
      <c r="D321" s="406" t="s">
        <v>70</v>
      </c>
      <c r="E321" s="396"/>
      <c r="F321" s="396"/>
      <c r="G321" s="396"/>
      <c r="H321" s="396"/>
      <c r="I321" s="396"/>
      <c r="J321" s="396"/>
      <c r="K321" s="396"/>
      <c r="L321" s="396"/>
      <c r="M321" s="396"/>
      <c r="N321" s="396"/>
      <c r="O321" s="396"/>
      <c r="P321" s="396"/>
      <c r="Q321" s="100">
        <f t="shared" si="235"/>
        <v>0</v>
      </c>
      <c r="R321" s="389"/>
      <c r="S321" s="678" t="s">
        <v>11</v>
      </c>
      <c r="T321" s="407" t="s">
        <v>369</v>
      </c>
      <c r="U321" s="396"/>
      <c r="V321" s="720"/>
      <c r="W321" s="409">
        <f aca="true" t="shared" si="237" ref="W321:AH322">+E321*$U321</f>
        <v>0</v>
      </c>
      <c r="X321" s="409">
        <f t="shared" si="237"/>
        <v>0</v>
      </c>
      <c r="Y321" s="409">
        <f t="shared" si="237"/>
        <v>0</v>
      </c>
      <c r="Z321" s="409">
        <f t="shared" si="237"/>
        <v>0</v>
      </c>
      <c r="AA321" s="409">
        <f t="shared" si="237"/>
        <v>0</v>
      </c>
      <c r="AB321" s="409">
        <f t="shared" si="237"/>
        <v>0</v>
      </c>
      <c r="AC321" s="409">
        <f t="shared" si="237"/>
        <v>0</v>
      </c>
      <c r="AD321" s="409">
        <f t="shared" si="237"/>
        <v>0</v>
      </c>
      <c r="AE321" s="409">
        <f t="shared" si="237"/>
        <v>0</v>
      </c>
      <c r="AF321" s="409">
        <f t="shared" si="237"/>
        <v>0</v>
      </c>
      <c r="AG321" s="409">
        <f t="shared" si="237"/>
        <v>0</v>
      </c>
      <c r="AH321" s="409">
        <f t="shared" si="237"/>
        <v>0</v>
      </c>
      <c r="AI321" s="100">
        <f t="shared" si="198"/>
        <v>0</v>
      </c>
    </row>
    <row r="322" spans="2:35" ht="12.75">
      <c r="B322" s="678" t="s">
        <v>12</v>
      </c>
      <c r="C322" s="407" t="s">
        <v>370</v>
      </c>
      <c r="D322" s="406" t="s">
        <v>70</v>
      </c>
      <c r="E322" s="396"/>
      <c r="F322" s="396"/>
      <c r="G322" s="396"/>
      <c r="H322" s="396"/>
      <c r="I322" s="396"/>
      <c r="J322" s="396"/>
      <c r="K322" s="396"/>
      <c r="L322" s="396"/>
      <c r="M322" s="396"/>
      <c r="N322" s="396"/>
      <c r="O322" s="396"/>
      <c r="P322" s="396"/>
      <c r="Q322" s="100">
        <f t="shared" si="235"/>
        <v>0</v>
      </c>
      <c r="R322" s="389"/>
      <c r="S322" s="678" t="s">
        <v>12</v>
      </c>
      <c r="T322" s="407" t="s">
        <v>370</v>
      </c>
      <c r="U322" s="396"/>
      <c r="V322" s="720"/>
      <c r="W322" s="409">
        <f t="shared" si="237"/>
        <v>0</v>
      </c>
      <c r="X322" s="409">
        <f t="shared" si="237"/>
        <v>0</v>
      </c>
      <c r="Y322" s="409">
        <f t="shared" si="237"/>
        <v>0</v>
      </c>
      <c r="Z322" s="409">
        <f t="shared" si="237"/>
        <v>0</v>
      </c>
      <c r="AA322" s="409">
        <f t="shared" si="237"/>
        <v>0</v>
      </c>
      <c r="AB322" s="409">
        <f t="shared" si="237"/>
        <v>0</v>
      </c>
      <c r="AC322" s="409">
        <f t="shared" si="237"/>
        <v>0</v>
      </c>
      <c r="AD322" s="409">
        <f t="shared" si="237"/>
        <v>0</v>
      </c>
      <c r="AE322" s="409">
        <f t="shared" si="237"/>
        <v>0</v>
      </c>
      <c r="AF322" s="409">
        <f t="shared" si="237"/>
        <v>0</v>
      </c>
      <c r="AG322" s="409">
        <f t="shared" si="237"/>
        <v>0</v>
      </c>
      <c r="AH322" s="409">
        <f t="shared" si="237"/>
        <v>0</v>
      </c>
      <c r="AI322" s="100">
        <f t="shared" si="198"/>
        <v>0</v>
      </c>
    </row>
    <row r="323" spans="2:35" ht="12.75">
      <c r="B323" s="678" t="s">
        <v>15</v>
      </c>
      <c r="C323" s="408" t="s">
        <v>371</v>
      </c>
      <c r="D323" s="406" t="s">
        <v>372</v>
      </c>
      <c r="E323" s="409">
        <f aca="true" t="shared" si="238" ref="E323:P323">E324+E325</f>
        <v>0</v>
      </c>
      <c r="F323" s="409">
        <f t="shared" si="238"/>
        <v>0</v>
      </c>
      <c r="G323" s="409">
        <f t="shared" si="238"/>
        <v>0</v>
      </c>
      <c r="H323" s="409">
        <f t="shared" si="238"/>
        <v>0</v>
      </c>
      <c r="I323" s="409">
        <f t="shared" si="238"/>
        <v>0</v>
      </c>
      <c r="J323" s="409">
        <f t="shared" si="238"/>
        <v>0</v>
      </c>
      <c r="K323" s="409">
        <f t="shared" si="238"/>
        <v>0</v>
      </c>
      <c r="L323" s="409">
        <f t="shared" si="238"/>
        <v>0</v>
      </c>
      <c r="M323" s="409">
        <f t="shared" si="238"/>
        <v>0</v>
      </c>
      <c r="N323" s="409">
        <f t="shared" si="238"/>
        <v>0</v>
      </c>
      <c r="O323" s="409">
        <f t="shared" si="238"/>
        <v>0</v>
      </c>
      <c r="P323" s="409">
        <f t="shared" si="238"/>
        <v>0</v>
      </c>
      <c r="Q323" s="100">
        <f t="shared" si="235"/>
        <v>0</v>
      </c>
      <c r="R323" s="389"/>
      <c r="S323" s="678" t="s">
        <v>15</v>
      </c>
      <c r="T323" s="408" t="s">
        <v>371</v>
      </c>
      <c r="U323" s="409"/>
      <c r="V323" s="720"/>
      <c r="W323" s="409">
        <f>W324+W325</f>
        <v>0</v>
      </c>
      <c r="X323" s="409">
        <f aca="true" t="shared" si="239" ref="X323:AH323">X324+X325</f>
        <v>0</v>
      </c>
      <c r="Y323" s="409">
        <f t="shared" si="239"/>
        <v>0</v>
      </c>
      <c r="Z323" s="409">
        <f t="shared" si="239"/>
        <v>0</v>
      </c>
      <c r="AA323" s="409">
        <f t="shared" si="239"/>
        <v>0</v>
      </c>
      <c r="AB323" s="409">
        <f t="shared" si="239"/>
        <v>0</v>
      </c>
      <c r="AC323" s="409">
        <f t="shared" si="239"/>
        <v>0</v>
      </c>
      <c r="AD323" s="409">
        <f t="shared" si="239"/>
        <v>0</v>
      </c>
      <c r="AE323" s="409">
        <f t="shared" si="239"/>
        <v>0</v>
      </c>
      <c r="AF323" s="409">
        <f t="shared" si="239"/>
        <v>0</v>
      </c>
      <c r="AG323" s="409">
        <f t="shared" si="239"/>
        <v>0</v>
      </c>
      <c r="AH323" s="409">
        <f t="shared" si="239"/>
        <v>0</v>
      </c>
      <c r="AI323" s="100">
        <f t="shared" si="198"/>
        <v>0</v>
      </c>
    </row>
    <row r="324" spans="2:35" ht="12.75">
      <c r="B324" s="679" t="s">
        <v>533</v>
      </c>
      <c r="C324" s="408" t="s">
        <v>383</v>
      </c>
      <c r="D324" s="406" t="s">
        <v>372</v>
      </c>
      <c r="E324" s="410"/>
      <c r="F324" s="410"/>
      <c r="G324" s="410"/>
      <c r="H324" s="410"/>
      <c r="I324" s="410"/>
      <c r="J324" s="410"/>
      <c r="K324" s="410"/>
      <c r="L324" s="410"/>
      <c r="M324" s="410"/>
      <c r="N324" s="410"/>
      <c r="O324" s="410"/>
      <c r="P324" s="410"/>
      <c r="Q324" s="100">
        <f t="shared" si="235"/>
        <v>0</v>
      </c>
      <c r="R324" s="389"/>
      <c r="S324" s="679" t="s">
        <v>533</v>
      </c>
      <c r="T324" s="408" t="s">
        <v>383</v>
      </c>
      <c r="U324" s="410"/>
      <c r="V324" s="721"/>
      <c r="W324" s="418">
        <f aca="true" t="shared" si="240" ref="W324:AH325">+E324*$U324</f>
        <v>0</v>
      </c>
      <c r="X324" s="418">
        <f t="shared" si="240"/>
        <v>0</v>
      </c>
      <c r="Y324" s="418">
        <f t="shared" si="240"/>
        <v>0</v>
      </c>
      <c r="Z324" s="418">
        <f t="shared" si="240"/>
        <v>0</v>
      </c>
      <c r="AA324" s="418">
        <f t="shared" si="240"/>
        <v>0</v>
      </c>
      <c r="AB324" s="418">
        <f t="shared" si="240"/>
        <v>0</v>
      </c>
      <c r="AC324" s="418">
        <f t="shared" si="240"/>
        <v>0</v>
      </c>
      <c r="AD324" s="418">
        <f t="shared" si="240"/>
        <v>0</v>
      </c>
      <c r="AE324" s="418">
        <f t="shared" si="240"/>
        <v>0</v>
      </c>
      <c r="AF324" s="418">
        <f t="shared" si="240"/>
        <v>0</v>
      </c>
      <c r="AG324" s="418">
        <f t="shared" si="240"/>
        <v>0</v>
      </c>
      <c r="AH324" s="418">
        <f t="shared" si="240"/>
        <v>0</v>
      </c>
      <c r="AI324" s="100">
        <f t="shared" si="198"/>
        <v>0</v>
      </c>
    </row>
    <row r="325" spans="2:35" ht="12.75">
      <c r="B325" s="683" t="s">
        <v>534</v>
      </c>
      <c r="C325" s="424" t="s">
        <v>378</v>
      </c>
      <c r="D325" s="425" t="s">
        <v>372</v>
      </c>
      <c r="E325" s="402"/>
      <c r="F325" s="402"/>
      <c r="G325" s="402"/>
      <c r="H325" s="402"/>
      <c r="I325" s="402"/>
      <c r="J325" s="402"/>
      <c r="K325" s="402"/>
      <c r="L325" s="402"/>
      <c r="M325" s="402"/>
      <c r="N325" s="402"/>
      <c r="O325" s="402"/>
      <c r="P325" s="402"/>
      <c r="Q325" s="426">
        <f t="shared" si="235"/>
        <v>0</v>
      </c>
      <c r="R325" s="389"/>
      <c r="S325" s="683" t="s">
        <v>534</v>
      </c>
      <c r="T325" s="424" t="s">
        <v>378</v>
      </c>
      <c r="U325" s="402"/>
      <c r="V325" s="726"/>
      <c r="W325" s="699">
        <f t="shared" si="240"/>
        <v>0</v>
      </c>
      <c r="X325" s="699">
        <f t="shared" si="240"/>
        <v>0</v>
      </c>
      <c r="Y325" s="699">
        <f t="shared" si="240"/>
        <v>0</v>
      </c>
      <c r="Z325" s="699">
        <f t="shared" si="240"/>
        <v>0</v>
      </c>
      <c r="AA325" s="699">
        <f t="shared" si="240"/>
        <v>0</v>
      </c>
      <c r="AB325" s="699">
        <f t="shared" si="240"/>
        <v>0</v>
      </c>
      <c r="AC325" s="699">
        <f t="shared" si="240"/>
        <v>0</v>
      </c>
      <c r="AD325" s="699">
        <f t="shared" si="240"/>
        <v>0</v>
      </c>
      <c r="AE325" s="699">
        <f t="shared" si="240"/>
        <v>0</v>
      </c>
      <c r="AF325" s="699">
        <f t="shared" si="240"/>
        <v>0</v>
      </c>
      <c r="AG325" s="699">
        <f t="shared" si="240"/>
        <v>0</v>
      </c>
      <c r="AH325" s="699">
        <f t="shared" si="240"/>
        <v>0</v>
      </c>
      <c r="AI325" s="426">
        <f t="shared" si="198"/>
        <v>0</v>
      </c>
    </row>
    <row r="326" spans="2:35" ht="12.75">
      <c r="B326" s="684"/>
      <c r="C326" s="424" t="s">
        <v>535</v>
      </c>
      <c r="D326" s="425"/>
      <c r="E326" s="428"/>
      <c r="F326" s="428"/>
      <c r="G326" s="428"/>
      <c r="H326" s="428"/>
      <c r="I326" s="428"/>
      <c r="J326" s="428"/>
      <c r="K326" s="428"/>
      <c r="L326" s="428"/>
      <c r="M326" s="428"/>
      <c r="N326" s="428"/>
      <c r="O326" s="428"/>
      <c r="P326" s="428"/>
      <c r="Q326" s="426"/>
      <c r="R326" s="389"/>
      <c r="S326" s="684"/>
      <c r="T326" s="424" t="s">
        <v>535</v>
      </c>
      <c r="U326" s="428"/>
      <c r="V326" s="726"/>
      <c r="W326" s="699"/>
      <c r="X326" s="699"/>
      <c r="Y326" s="699"/>
      <c r="Z326" s="699"/>
      <c r="AA326" s="699"/>
      <c r="AB326" s="699"/>
      <c r="AC326" s="699"/>
      <c r="AD326" s="699"/>
      <c r="AE326" s="699"/>
      <c r="AF326" s="699"/>
      <c r="AG326" s="699"/>
      <c r="AH326" s="699"/>
      <c r="AI326" s="426">
        <f t="shared" si="198"/>
        <v>0</v>
      </c>
    </row>
    <row r="327" spans="2:35" ht="12.75">
      <c r="B327" s="45" t="s">
        <v>196</v>
      </c>
      <c r="C327" s="387" t="s">
        <v>388</v>
      </c>
      <c r="D327" s="411" t="s">
        <v>70</v>
      </c>
      <c r="E327" s="102">
        <f>E328+E345</f>
        <v>0</v>
      </c>
      <c r="F327" s="102">
        <f aca="true" t="shared" si="241" ref="F327:P327">F328+F345</f>
        <v>0</v>
      </c>
      <c r="G327" s="102">
        <f t="shared" si="241"/>
        <v>0</v>
      </c>
      <c r="H327" s="102">
        <f t="shared" si="241"/>
        <v>0</v>
      </c>
      <c r="I327" s="102">
        <f t="shared" si="241"/>
        <v>0</v>
      </c>
      <c r="J327" s="102">
        <f t="shared" si="241"/>
        <v>0</v>
      </c>
      <c r="K327" s="102">
        <f t="shared" si="241"/>
        <v>0</v>
      </c>
      <c r="L327" s="102">
        <f t="shared" si="241"/>
        <v>0</v>
      </c>
      <c r="M327" s="102">
        <f t="shared" si="241"/>
        <v>0</v>
      </c>
      <c r="N327" s="102">
        <f t="shared" si="241"/>
        <v>0</v>
      </c>
      <c r="O327" s="102">
        <f t="shared" si="241"/>
        <v>0</v>
      </c>
      <c r="P327" s="102">
        <f t="shared" si="241"/>
        <v>0</v>
      </c>
      <c r="Q327" s="103">
        <f>SUM(E327:P327)</f>
        <v>0</v>
      </c>
      <c r="R327" s="389"/>
      <c r="S327" s="45" t="s">
        <v>196</v>
      </c>
      <c r="T327" s="387" t="s">
        <v>388</v>
      </c>
      <c r="U327" s="102"/>
      <c r="V327" s="722"/>
      <c r="W327" s="430">
        <f>W328+W345</f>
        <v>0</v>
      </c>
      <c r="X327" s="430">
        <f aca="true" t="shared" si="242" ref="X327:AH327">X328+X345</f>
        <v>0</v>
      </c>
      <c r="Y327" s="430">
        <f t="shared" si="242"/>
        <v>0</v>
      </c>
      <c r="Z327" s="430">
        <f t="shared" si="242"/>
        <v>0</v>
      </c>
      <c r="AA327" s="430">
        <f t="shared" si="242"/>
        <v>0</v>
      </c>
      <c r="AB327" s="430">
        <f t="shared" si="242"/>
        <v>0</v>
      </c>
      <c r="AC327" s="430">
        <f t="shared" si="242"/>
        <v>0</v>
      </c>
      <c r="AD327" s="430">
        <f t="shared" si="242"/>
        <v>0</v>
      </c>
      <c r="AE327" s="430">
        <f t="shared" si="242"/>
        <v>0</v>
      </c>
      <c r="AF327" s="430">
        <f t="shared" si="242"/>
        <v>0</v>
      </c>
      <c r="AG327" s="430">
        <f t="shared" si="242"/>
        <v>0</v>
      </c>
      <c r="AH327" s="430">
        <f t="shared" si="242"/>
        <v>0</v>
      </c>
      <c r="AI327" s="103">
        <f t="shared" si="198"/>
        <v>0</v>
      </c>
    </row>
    <row r="328" spans="2:35" ht="12.75">
      <c r="B328" s="675" t="s">
        <v>349</v>
      </c>
      <c r="C328" s="403" t="s">
        <v>536</v>
      </c>
      <c r="D328" s="404" t="s">
        <v>70</v>
      </c>
      <c r="E328" s="104">
        <f>E329+E335</f>
        <v>0</v>
      </c>
      <c r="F328" s="104">
        <f aca="true" t="shared" si="243" ref="F328:P328">F329+F335</f>
        <v>0</v>
      </c>
      <c r="G328" s="104">
        <f t="shared" si="243"/>
        <v>0</v>
      </c>
      <c r="H328" s="104">
        <f t="shared" si="243"/>
        <v>0</v>
      </c>
      <c r="I328" s="104">
        <f t="shared" si="243"/>
        <v>0</v>
      </c>
      <c r="J328" s="104">
        <f t="shared" si="243"/>
        <v>0</v>
      </c>
      <c r="K328" s="104">
        <f t="shared" si="243"/>
        <v>0</v>
      </c>
      <c r="L328" s="104">
        <f t="shared" si="243"/>
        <v>0</v>
      </c>
      <c r="M328" s="104">
        <f t="shared" si="243"/>
        <v>0</v>
      </c>
      <c r="N328" s="104">
        <f t="shared" si="243"/>
        <v>0</v>
      </c>
      <c r="O328" s="104">
        <f t="shared" si="243"/>
        <v>0</v>
      </c>
      <c r="P328" s="104">
        <f t="shared" si="243"/>
        <v>0</v>
      </c>
      <c r="Q328" s="99">
        <f>SUM(E328:P328)</f>
        <v>0</v>
      </c>
      <c r="R328" s="389"/>
      <c r="S328" s="675" t="s">
        <v>349</v>
      </c>
      <c r="T328" s="403" t="s">
        <v>536</v>
      </c>
      <c r="U328" s="104"/>
      <c r="V328" s="725"/>
      <c r="W328" s="677">
        <f>W329+W335</f>
        <v>0</v>
      </c>
      <c r="X328" s="677">
        <f aca="true" t="shared" si="244" ref="X328:AH328">X329+X335</f>
        <v>0</v>
      </c>
      <c r="Y328" s="677">
        <f t="shared" si="244"/>
        <v>0</v>
      </c>
      <c r="Z328" s="677">
        <f t="shared" si="244"/>
        <v>0</v>
      </c>
      <c r="AA328" s="677">
        <f t="shared" si="244"/>
        <v>0</v>
      </c>
      <c r="AB328" s="677">
        <f t="shared" si="244"/>
        <v>0</v>
      </c>
      <c r="AC328" s="677">
        <f t="shared" si="244"/>
        <v>0</v>
      </c>
      <c r="AD328" s="677">
        <f t="shared" si="244"/>
        <v>0</v>
      </c>
      <c r="AE328" s="677">
        <f t="shared" si="244"/>
        <v>0</v>
      </c>
      <c r="AF328" s="677">
        <f t="shared" si="244"/>
        <v>0</v>
      </c>
      <c r="AG328" s="677">
        <f t="shared" si="244"/>
        <v>0</v>
      </c>
      <c r="AH328" s="677">
        <f t="shared" si="244"/>
        <v>0</v>
      </c>
      <c r="AI328" s="99">
        <f t="shared" si="198"/>
        <v>0</v>
      </c>
    </row>
    <row r="329" spans="2:35" ht="12.75">
      <c r="B329" s="678"/>
      <c r="C329" s="407" t="s">
        <v>389</v>
      </c>
      <c r="D329" s="423"/>
      <c r="E329" s="415">
        <f>+E331+E332</f>
        <v>0</v>
      </c>
      <c r="F329" s="415">
        <f aca="true" t="shared" si="245" ref="F329:P329">+F331+F332</f>
        <v>0</v>
      </c>
      <c r="G329" s="415">
        <f t="shared" si="245"/>
        <v>0</v>
      </c>
      <c r="H329" s="415">
        <f t="shared" si="245"/>
        <v>0</v>
      </c>
      <c r="I329" s="415">
        <f t="shared" si="245"/>
        <v>0</v>
      </c>
      <c r="J329" s="415">
        <f t="shared" si="245"/>
        <v>0</v>
      </c>
      <c r="K329" s="415">
        <f t="shared" si="245"/>
        <v>0</v>
      </c>
      <c r="L329" s="415">
        <f t="shared" si="245"/>
        <v>0</v>
      </c>
      <c r="M329" s="415">
        <f t="shared" si="245"/>
        <v>0</v>
      </c>
      <c r="N329" s="415">
        <f t="shared" si="245"/>
        <v>0</v>
      </c>
      <c r="O329" s="415">
        <f t="shared" si="245"/>
        <v>0</v>
      </c>
      <c r="P329" s="415">
        <f t="shared" si="245"/>
        <v>0</v>
      </c>
      <c r="Q329" s="394">
        <f>SUM(E329:P329)</f>
        <v>0</v>
      </c>
      <c r="R329" s="389"/>
      <c r="S329" s="678"/>
      <c r="T329" s="407" t="s">
        <v>389</v>
      </c>
      <c r="U329" s="415"/>
      <c r="V329" s="720"/>
      <c r="W329" s="409">
        <f>+W331+W332</f>
        <v>0</v>
      </c>
      <c r="X329" s="409">
        <f aca="true" t="shared" si="246" ref="X329:AH329">+X331+X332</f>
        <v>0</v>
      </c>
      <c r="Y329" s="409">
        <f t="shared" si="246"/>
        <v>0</v>
      </c>
      <c r="Z329" s="409">
        <f t="shared" si="246"/>
        <v>0</v>
      </c>
      <c r="AA329" s="409">
        <f t="shared" si="246"/>
        <v>0</v>
      </c>
      <c r="AB329" s="409">
        <f t="shared" si="246"/>
        <v>0</v>
      </c>
      <c r="AC329" s="409">
        <f t="shared" si="246"/>
        <v>0</v>
      </c>
      <c r="AD329" s="409">
        <f t="shared" si="246"/>
        <v>0</v>
      </c>
      <c r="AE329" s="409">
        <f t="shared" si="246"/>
        <v>0</v>
      </c>
      <c r="AF329" s="409">
        <f t="shared" si="246"/>
        <v>0</v>
      </c>
      <c r="AG329" s="409">
        <f t="shared" si="246"/>
        <v>0</v>
      </c>
      <c r="AH329" s="409">
        <f t="shared" si="246"/>
        <v>0</v>
      </c>
      <c r="AI329" s="394">
        <f t="shared" si="198"/>
        <v>0</v>
      </c>
    </row>
    <row r="330" spans="2:35" ht="12.75">
      <c r="B330" s="678" t="s">
        <v>537</v>
      </c>
      <c r="C330" s="405" t="s">
        <v>375</v>
      </c>
      <c r="D330" s="406"/>
      <c r="E330" s="409"/>
      <c r="F330" s="409"/>
      <c r="G330" s="409"/>
      <c r="H330" s="409"/>
      <c r="I330" s="409"/>
      <c r="J330" s="409"/>
      <c r="K330" s="409"/>
      <c r="L330" s="409"/>
      <c r="M330" s="409"/>
      <c r="N330" s="409"/>
      <c r="O330" s="409"/>
      <c r="P330" s="409"/>
      <c r="Q330" s="394"/>
      <c r="R330" s="389"/>
      <c r="S330" s="678" t="s">
        <v>537</v>
      </c>
      <c r="T330" s="405" t="s">
        <v>375</v>
      </c>
      <c r="U330" s="409"/>
      <c r="V330" s="720"/>
      <c r="W330" s="409"/>
      <c r="X330" s="409"/>
      <c r="Y330" s="409"/>
      <c r="Z330" s="409"/>
      <c r="AA330" s="409"/>
      <c r="AB330" s="409"/>
      <c r="AC330" s="409"/>
      <c r="AD330" s="409"/>
      <c r="AE330" s="409"/>
      <c r="AF330" s="409"/>
      <c r="AG330" s="409"/>
      <c r="AH330" s="409"/>
      <c r="AI330" s="394">
        <f t="shared" si="198"/>
        <v>0</v>
      </c>
    </row>
    <row r="331" spans="2:35" ht="12.75">
      <c r="B331" s="678" t="s">
        <v>538</v>
      </c>
      <c r="C331" s="391" t="s">
        <v>506</v>
      </c>
      <c r="D331" s="406" t="s">
        <v>366</v>
      </c>
      <c r="E331" s="396"/>
      <c r="F331" s="396"/>
      <c r="G331" s="396"/>
      <c r="H331" s="396"/>
      <c r="I331" s="396"/>
      <c r="J331" s="396"/>
      <c r="K331" s="396"/>
      <c r="L331" s="396"/>
      <c r="M331" s="396"/>
      <c r="N331" s="396"/>
      <c r="O331" s="396"/>
      <c r="P331" s="396"/>
      <c r="Q331" s="100"/>
      <c r="R331" s="389"/>
      <c r="S331" s="678" t="s">
        <v>538</v>
      </c>
      <c r="T331" s="391" t="s">
        <v>506</v>
      </c>
      <c r="U331" s="396"/>
      <c r="V331" s="720"/>
      <c r="W331" s="409">
        <f aca="true" t="shared" si="247" ref="W331:AH331">+E331*$U331</f>
        <v>0</v>
      </c>
      <c r="X331" s="409">
        <f t="shared" si="247"/>
        <v>0</v>
      </c>
      <c r="Y331" s="409">
        <f t="shared" si="247"/>
        <v>0</v>
      </c>
      <c r="Z331" s="409">
        <f t="shared" si="247"/>
        <v>0</v>
      </c>
      <c r="AA331" s="409">
        <f t="shared" si="247"/>
        <v>0</v>
      </c>
      <c r="AB331" s="409">
        <f t="shared" si="247"/>
        <v>0</v>
      </c>
      <c r="AC331" s="409">
        <f t="shared" si="247"/>
        <v>0</v>
      </c>
      <c r="AD331" s="409">
        <f t="shared" si="247"/>
        <v>0</v>
      </c>
      <c r="AE331" s="409">
        <f t="shared" si="247"/>
        <v>0</v>
      </c>
      <c r="AF331" s="409">
        <f t="shared" si="247"/>
        <v>0</v>
      </c>
      <c r="AG331" s="409">
        <f t="shared" si="247"/>
        <v>0</v>
      </c>
      <c r="AH331" s="409">
        <f t="shared" si="247"/>
        <v>0</v>
      </c>
      <c r="AI331" s="100">
        <f t="shared" si="198"/>
        <v>0</v>
      </c>
    </row>
    <row r="332" spans="2:35" ht="12.75">
      <c r="B332" s="678" t="s">
        <v>539</v>
      </c>
      <c r="C332" s="405" t="s">
        <v>368</v>
      </c>
      <c r="D332" s="406" t="s">
        <v>70</v>
      </c>
      <c r="E332" s="415">
        <f>E333+E334</f>
        <v>0</v>
      </c>
      <c r="F332" s="415">
        <f aca="true" t="shared" si="248" ref="F332:P332">F333+F334</f>
        <v>0</v>
      </c>
      <c r="G332" s="415">
        <f t="shared" si="248"/>
        <v>0</v>
      </c>
      <c r="H332" s="415">
        <f t="shared" si="248"/>
        <v>0</v>
      </c>
      <c r="I332" s="415">
        <f t="shared" si="248"/>
        <v>0</v>
      </c>
      <c r="J332" s="415">
        <f t="shared" si="248"/>
        <v>0</v>
      </c>
      <c r="K332" s="415">
        <f t="shared" si="248"/>
        <v>0</v>
      </c>
      <c r="L332" s="415">
        <f t="shared" si="248"/>
        <v>0</v>
      </c>
      <c r="M332" s="415">
        <f t="shared" si="248"/>
        <v>0</v>
      </c>
      <c r="N332" s="415">
        <f t="shared" si="248"/>
        <v>0</v>
      </c>
      <c r="O332" s="415">
        <f t="shared" si="248"/>
        <v>0</v>
      </c>
      <c r="P332" s="415">
        <f t="shared" si="248"/>
        <v>0</v>
      </c>
      <c r="Q332" s="100">
        <f>SUM(E332:P332)</f>
        <v>0</v>
      </c>
      <c r="R332" s="389"/>
      <c r="S332" s="678" t="s">
        <v>539</v>
      </c>
      <c r="T332" s="405" t="s">
        <v>368</v>
      </c>
      <c r="U332" s="415"/>
      <c r="V332" s="720"/>
      <c r="W332" s="409">
        <f>W333+W334</f>
        <v>0</v>
      </c>
      <c r="X332" s="409">
        <f aca="true" t="shared" si="249" ref="X332:AH332">X333+X334</f>
        <v>0</v>
      </c>
      <c r="Y332" s="409">
        <f t="shared" si="249"/>
        <v>0</v>
      </c>
      <c r="Z332" s="409">
        <f t="shared" si="249"/>
        <v>0</v>
      </c>
      <c r="AA332" s="409">
        <f t="shared" si="249"/>
        <v>0</v>
      </c>
      <c r="AB332" s="409">
        <f t="shared" si="249"/>
        <v>0</v>
      </c>
      <c r="AC332" s="409">
        <f t="shared" si="249"/>
        <v>0</v>
      </c>
      <c r="AD332" s="409">
        <f t="shared" si="249"/>
        <v>0</v>
      </c>
      <c r="AE332" s="409">
        <f t="shared" si="249"/>
        <v>0</v>
      </c>
      <c r="AF332" s="409">
        <f t="shared" si="249"/>
        <v>0</v>
      </c>
      <c r="AG332" s="409">
        <f t="shared" si="249"/>
        <v>0</v>
      </c>
      <c r="AH332" s="409">
        <f t="shared" si="249"/>
        <v>0</v>
      </c>
      <c r="AI332" s="100">
        <f t="shared" si="198"/>
        <v>0</v>
      </c>
    </row>
    <row r="333" spans="2:35" ht="12.75">
      <c r="B333" s="678" t="s">
        <v>540</v>
      </c>
      <c r="C333" s="408" t="s">
        <v>541</v>
      </c>
      <c r="D333" s="406" t="s">
        <v>70</v>
      </c>
      <c r="E333" s="396"/>
      <c r="F333" s="396"/>
      <c r="G333" s="396"/>
      <c r="H333" s="396"/>
      <c r="I333" s="396"/>
      <c r="J333" s="396"/>
      <c r="K333" s="396"/>
      <c r="L333" s="396"/>
      <c r="M333" s="396"/>
      <c r="N333" s="396"/>
      <c r="O333" s="396"/>
      <c r="P333" s="396"/>
      <c r="Q333" s="100">
        <f>SUM(E333:P333)</f>
        <v>0</v>
      </c>
      <c r="R333" s="389"/>
      <c r="S333" s="678" t="s">
        <v>540</v>
      </c>
      <c r="T333" s="408" t="s">
        <v>541</v>
      </c>
      <c r="U333" s="396"/>
      <c r="V333" s="720"/>
      <c r="W333" s="409">
        <f aca="true" t="shared" si="250" ref="W333:AH334">+E333*$U333</f>
        <v>0</v>
      </c>
      <c r="X333" s="409">
        <f t="shared" si="250"/>
        <v>0</v>
      </c>
      <c r="Y333" s="409">
        <f t="shared" si="250"/>
        <v>0</v>
      </c>
      <c r="Z333" s="409">
        <f t="shared" si="250"/>
        <v>0</v>
      </c>
      <c r="AA333" s="409">
        <f t="shared" si="250"/>
        <v>0</v>
      </c>
      <c r="AB333" s="409">
        <f t="shared" si="250"/>
        <v>0</v>
      </c>
      <c r="AC333" s="409">
        <f t="shared" si="250"/>
        <v>0</v>
      </c>
      <c r="AD333" s="409">
        <f t="shared" si="250"/>
        <v>0</v>
      </c>
      <c r="AE333" s="409">
        <f t="shared" si="250"/>
        <v>0</v>
      </c>
      <c r="AF333" s="409">
        <f t="shared" si="250"/>
        <v>0</v>
      </c>
      <c r="AG333" s="409">
        <f t="shared" si="250"/>
        <v>0</v>
      </c>
      <c r="AH333" s="409">
        <f t="shared" si="250"/>
        <v>0</v>
      </c>
      <c r="AI333" s="100">
        <f t="shared" si="198"/>
        <v>0</v>
      </c>
    </row>
    <row r="334" spans="2:35" ht="12.75">
      <c r="B334" s="22" t="s">
        <v>542</v>
      </c>
      <c r="C334" s="408" t="s">
        <v>543</v>
      </c>
      <c r="D334" s="406" t="s">
        <v>70</v>
      </c>
      <c r="E334" s="396"/>
      <c r="F334" s="396"/>
      <c r="G334" s="396"/>
      <c r="H334" s="396"/>
      <c r="I334" s="396"/>
      <c r="J334" s="396"/>
      <c r="K334" s="396"/>
      <c r="L334" s="396"/>
      <c r="M334" s="396"/>
      <c r="N334" s="396"/>
      <c r="O334" s="396"/>
      <c r="P334" s="396"/>
      <c r="Q334" s="100">
        <f>SUM(E334:P334)</f>
        <v>0</v>
      </c>
      <c r="R334" s="389"/>
      <c r="S334" s="22" t="s">
        <v>542</v>
      </c>
      <c r="T334" s="408" t="s">
        <v>543</v>
      </c>
      <c r="U334" s="396"/>
      <c r="V334" s="720"/>
      <c r="W334" s="409">
        <f t="shared" si="250"/>
        <v>0</v>
      </c>
      <c r="X334" s="409">
        <f t="shared" si="250"/>
        <v>0</v>
      </c>
      <c r="Y334" s="409">
        <f t="shared" si="250"/>
        <v>0</v>
      </c>
      <c r="Z334" s="409">
        <f t="shared" si="250"/>
        <v>0</v>
      </c>
      <c r="AA334" s="409">
        <f t="shared" si="250"/>
        <v>0</v>
      </c>
      <c r="AB334" s="409">
        <f t="shared" si="250"/>
        <v>0</v>
      </c>
      <c r="AC334" s="409">
        <f t="shared" si="250"/>
        <v>0</v>
      </c>
      <c r="AD334" s="409">
        <f t="shared" si="250"/>
        <v>0</v>
      </c>
      <c r="AE334" s="409">
        <f t="shared" si="250"/>
        <v>0</v>
      </c>
      <c r="AF334" s="409">
        <f t="shared" si="250"/>
        <v>0</v>
      </c>
      <c r="AG334" s="409">
        <f t="shared" si="250"/>
        <v>0</v>
      </c>
      <c r="AH334" s="409">
        <f t="shared" si="250"/>
        <v>0</v>
      </c>
      <c r="AI334" s="100">
        <f t="shared" si="198"/>
        <v>0</v>
      </c>
    </row>
    <row r="335" spans="2:35" ht="12.75">
      <c r="B335" s="22"/>
      <c r="C335" s="407" t="s">
        <v>390</v>
      </c>
      <c r="D335" s="423"/>
      <c r="E335" s="415">
        <f>+E337+E338</f>
        <v>0</v>
      </c>
      <c r="F335" s="415">
        <f aca="true" t="shared" si="251" ref="F335:P335">+F337+F338</f>
        <v>0</v>
      </c>
      <c r="G335" s="415">
        <f t="shared" si="251"/>
        <v>0</v>
      </c>
      <c r="H335" s="415">
        <f t="shared" si="251"/>
        <v>0</v>
      </c>
      <c r="I335" s="415">
        <f t="shared" si="251"/>
        <v>0</v>
      </c>
      <c r="J335" s="415">
        <f t="shared" si="251"/>
        <v>0</v>
      </c>
      <c r="K335" s="415">
        <f t="shared" si="251"/>
        <v>0</v>
      </c>
      <c r="L335" s="415">
        <f t="shared" si="251"/>
        <v>0</v>
      </c>
      <c r="M335" s="415">
        <f t="shared" si="251"/>
        <v>0</v>
      </c>
      <c r="N335" s="415">
        <f t="shared" si="251"/>
        <v>0</v>
      </c>
      <c r="O335" s="415">
        <f t="shared" si="251"/>
        <v>0</v>
      </c>
      <c r="P335" s="415">
        <f t="shared" si="251"/>
        <v>0</v>
      </c>
      <c r="Q335" s="394">
        <f>SUM(E335:P335)</f>
        <v>0</v>
      </c>
      <c r="R335" s="389"/>
      <c r="S335" s="22"/>
      <c r="T335" s="407" t="s">
        <v>390</v>
      </c>
      <c r="U335" s="415"/>
      <c r="V335" s="720"/>
      <c r="W335" s="409">
        <f>+W337+W338</f>
        <v>0</v>
      </c>
      <c r="X335" s="409">
        <f aca="true" t="shared" si="252" ref="X335:AH335">+X337+X338</f>
        <v>0</v>
      </c>
      <c r="Y335" s="409">
        <f t="shared" si="252"/>
        <v>0</v>
      </c>
      <c r="Z335" s="409">
        <f t="shared" si="252"/>
        <v>0</v>
      </c>
      <c r="AA335" s="409">
        <f t="shared" si="252"/>
        <v>0</v>
      </c>
      <c r="AB335" s="409">
        <f t="shared" si="252"/>
        <v>0</v>
      </c>
      <c r="AC335" s="409">
        <f t="shared" si="252"/>
        <v>0</v>
      </c>
      <c r="AD335" s="409">
        <f t="shared" si="252"/>
        <v>0</v>
      </c>
      <c r="AE335" s="409">
        <f t="shared" si="252"/>
        <v>0</v>
      </c>
      <c r="AF335" s="409">
        <f t="shared" si="252"/>
        <v>0</v>
      </c>
      <c r="AG335" s="409">
        <f t="shared" si="252"/>
        <v>0</v>
      </c>
      <c r="AH335" s="409">
        <f t="shared" si="252"/>
        <v>0</v>
      </c>
      <c r="AI335" s="394">
        <f t="shared" si="198"/>
        <v>0</v>
      </c>
    </row>
    <row r="336" spans="2:35" ht="12.75">
      <c r="B336" s="22" t="s">
        <v>544</v>
      </c>
      <c r="C336" s="405" t="s">
        <v>375</v>
      </c>
      <c r="D336" s="406"/>
      <c r="E336" s="409"/>
      <c r="F336" s="409"/>
      <c r="G336" s="409"/>
      <c r="H336" s="409"/>
      <c r="I336" s="409"/>
      <c r="J336" s="409"/>
      <c r="K336" s="409"/>
      <c r="L336" s="409"/>
      <c r="M336" s="409"/>
      <c r="N336" s="409"/>
      <c r="O336" s="409"/>
      <c r="P336" s="409"/>
      <c r="Q336" s="394"/>
      <c r="R336" s="389"/>
      <c r="S336" s="22" t="s">
        <v>544</v>
      </c>
      <c r="T336" s="405" t="s">
        <v>375</v>
      </c>
      <c r="U336" s="409"/>
      <c r="V336" s="720"/>
      <c r="W336" s="409"/>
      <c r="X336" s="409"/>
      <c r="Y336" s="409"/>
      <c r="Z336" s="409"/>
      <c r="AA336" s="409"/>
      <c r="AB336" s="409"/>
      <c r="AC336" s="409"/>
      <c r="AD336" s="409"/>
      <c r="AE336" s="409"/>
      <c r="AF336" s="409"/>
      <c r="AG336" s="409"/>
      <c r="AH336" s="409"/>
      <c r="AI336" s="394">
        <f t="shared" si="198"/>
        <v>0</v>
      </c>
    </row>
    <row r="337" spans="2:35" ht="12.75">
      <c r="B337" s="22" t="s">
        <v>545</v>
      </c>
      <c r="C337" s="391" t="s">
        <v>506</v>
      </c>
      <c r="D337" s="406" t="s">
        <v>366</v>
      </c>
      <c r="E337" s="396"/>
      <c r="F337" s="396"/>
      <c r="G337" s="396"/>
      <c r="H337" s="396"/>
      <c r="I337" s="396"/>
      <c r="J337" s="396"/>
      <c r="K337" s="396"/>
      <c r="L337" s="396"/>
      <c r="M337" s="396"/>
      <c r="N337" s="396"/>
      <c r="O337" s="396"/>
      <c r="P337" s="396"/>
      <c r="Q337" s="100"/>
      <c r="R337" s="389"/>
      <c r="S337" s="22" t="s">
        <v>545</v>
      </c>
      <c r="T337" s="391" t="s">
        <v>506</v>
      </c>
      <c r="U337" s="396"/>
      <c r="V337" s="720"/>
      <c r="W337" s="409">
        <f aca="true" t="shared" si="253" ref="W337:AH337">+E337*$U337</f>
        <v>0</v>
      </c>
      <c r="X337" s="409">
        <f t="shared" si="253"/>
        <v>0</v>
      </c>
      <c r="Y337" s="409">
        <f t="shared" si="253"/>
        <v>0</v>
      </c>
      <c r="Z337" s="409">
        <f t="shared" si="253"/>
        <v>0</v>
      </c>
      <c r="AA337" s="409">
        <f t="shared" si="253"/>
        <v>0</v>
      </c>
      <c r="AB337" s="409">
        <f t="shared" si="253"/>
        <v>0</v>
      </c>
      <c r="AC337" s="409">
        <f t="shared" si="253"/>
        <v>0</v>
      </c>
      <c r="AD337" s="409">
        <f t="shared" si="253"/>
        <v>0</v>
      </c>
      <c r="AE337" s="409">
        <f t="shared" si="253"/>
        <v>0</v>
      </c>
      <c r="AF337" s="409">
        <f t="shared" si="253"/>
        <v>0</v>
      </c>
      <c r="AG337" s="409">
        <f t="shared" si="253"/>
        <v>0</v>
      </c>
      <c r="AH337" s="409">
        <f t="shared" si="253"/>
        <v>0</v>
      </c>
      <c r="AI337" s="100">
        <f t="shared" si="198"/>
        <v>0</v>
      </c>
    </row>
    <row r="338" spans="2:35" ht="12.75">
      <c r="B338" s="22" t="s">
        <v>546</v>
      </c>
      <c r="C338" s="405" t="s">
        <v>368</v>
      </c>
      <c r="D338" s="406" t="s">
        <v>70</v>
      </c>
      <c r="E338" s="415">
        <f>E339+E342</f>
        <v>0</v>
      </c>
      <c r="F338" s="415">
        <f aca="true" t="shared" si="254" ref="F338:P338">F339+F342</f>
        <v>0</v>
      </c>
      <c r="G338" s="415">
        <f t="shared" si="254"/>
        <v>0</v>
      </c>
      <c r="H338" s="415">
        <f t="shared" si="254"/>
        <v>0</v>
      </c>
      <c r="I338" s="415">
        <f t="shared" si="254"/>
        <v>0</v>
      </c>
      <c r="J338" s="415">
        <f t="shared" si="254"/>
        <v>0</v>
      </c>
      <c r="K338" s="415">
        <f t="shared" si="254"/>
        <v>0</v>
      </c>
      <c r="L338" s="415">
        <f t="shared" si="254"/>
        <v>0</v>
      </c>
      <c r="M338" s="415">
        <f t="shared" si="254"/>
        <v>0</v>
      </c>
      <c r="N338" s="415">
        <f t="shared" si="254"/>
        <v>0</v>
      </c>
      <c r="O338" s="415">
        <f t="shared" si="254"/>
        <v>0</v>
      </c>
      <c r="P338" s="415">
        <f t="shared" si="254"/>
        <v>0</v>
      </c>
      <c r="Q338" s="100">
        <f aca="true" t="shared" si="255" ref="Q338:Q345">SUM(E338:P338)</f>
        <v>0</v>
      </c>
      <c r="R338" s="389"/>
      <c r="S338" s="22" t="s">
        <v>546</v>
      </c>
      <c r="T338" s="405" t="s">
        <v>368</v>
      </c>
      <c r="U338" s="415"/>
      <c r="V338" s="720"/>
      <c r="W338" s="409">
        <f>W339+W342</f>
        <v>0</v>
      </c>
      <c r="X338" s="409">
        <f aca="true" t="shared" si="256" ref="X338:AH338">X339+X342</f>
        <v>0</v>
      </c>
      <c r="Y338" s="409">
        <f t="shared" si="256"/>
        <v>0</v>
      </c>
      <c r="Z338" s="409">
        <f t="shared" si="256"/>
        <v>0</v>
      </c>
      <c r="AA338" s="409">
        <f t="shared" si="256"/>
        <v>0</v>
      </c>
      <c r="AB338" s="409">
        <f t="shared" si="256"/>
        <v>0</v>
      </c>
      <c r="AC338" s="409">
        <f t="shared" si="256"/>
        <v>0</v>
      </c>
      <c r="AD338" s="409">
        <f t="shared" si="256"/>
        <v>0</v>
      </c>
      <c r="AE338" s="409">
        <f t="shared" si="256"/>
        <v>0</v>
      </c>
      <c r="AF338" s="409">
        <f t="shared" si="256"/>
        <v>0</v>
      </c>
      <c r="AG338" s="409">
        <f t="shared" si="256"/>
        <v>0</v>
      </c>
      <c r="AH338" s="409">
        <f t="shared" si="256"/>
        <v>0</v>
      </c>
      <c r="AI338" s="100">
        <f t="shared" si="198"/>
        <v>0</v>
      </c>
    </row>
    <row r="339" spans="2:35" ht="12.75">
      <c r="B339" s="22" t="s">
        <v>547</v>
      </c>
      <c r="C339" s="408" t="s">
        <v>548</v>
      </c>
      <c r="D339" s="406" t="s">
        <v>70</v>
      </c>
      <c r="E339" s="415">
        <f aca="true" t="shared" si="257" ref="E339:P339">E340+E341</f>
        <v>0</v>
      </c>
      <c r="F339" s="415">
        <f t="shared" si="257"/>
        <v>0</v>
      </c>
      <c r="G339" s="415">
        <f t="shared" si="257"/>
        <v>0</v>
      </c>
      <c r="H339" s="415">
        <f t="shared" si="257"/>
        <v>0</v>
      </c>
      <c r="I339" s="415">
        <f t="shared" si="257"/>
        <v>0</v>
      </c>
      <c r="J339" s="415">
        <f t="shared" si="257"/>
        <v>0</v>
      </c>
      <c r="K339" s="415">
        <f t="shared" si="257"/>
        <v>0</v>
      </c>
      <c r="L339" s="415">
        <f t="shared" si="257"/>
        <v>0</v>
      </c>
      <c r="M339" s="415">
        <f t="shared" si="257"/>
        <v>0</v>
      </c>
      <c r="N339" s="415">
        <f t="shared" si="257"/>
        <v>0</v>
      </c>
      <c r="O339" s="415">
        <f t="shared" si="257"/>
        <v>0</v>
      </c>
      <c r="P339" s="415">
        <f t="shared" si="257"/>
        <v>0</v>
      </c>
      <c r="Q339" s="100">
        <f t="shared" si="255"/>
        <v>0</v>
      </c>
      <c r="R339" s="389"/>
      <c r="S339" s="22" t="s">
        <v>547</v>
      </c>
      <c r="T339" s="408" t="s">
        <v>548</v>
      </c>
      <c r="U339" s="415"/>
      <c r="V339" s="720"/>
      <c r="W339" s="409">
        <f>W340+W341</f>
        <v>0</v>
      </c>
      <c r="X339" s="409">
        <f aca="true" t="shared" si="258" ref="X339:AH339">X340+X341</f>
        <v>0</v>
      </c>
      <c r="Y339" s="409">
        <f t="shared" si="258"/>
        <v>0</v>
      </c>
      <c r="Z339" s="409">
        <f t="shared" si="258"/>
        <v>0</v>
      </c>
      <c r="AA339" s="409">
        <f t="shared" si="258"/>
        <v>0</v>
      </c>
      <c r="AB339" s="409">
        <f t="shared" si="258"/>
        <v>0</v>
      </c>
      <c r="AC339" s="409">
        <f t="shared" si="258"/>
        <v>0</v>
      </c>
      <c r="AD339" s="409">
        <f t="shared" si="258"/>
        <v>0</v>
      </c>
      <c r="AE339" s="409">
        <f t="shared" si="258"/>
        <v>0</v>
      </c>
      <c r="AF339" s="409">
        <f t="shared" si="258"/>
        <v>0</v>
      </c>
      <c r="AG339" s="409">
        <f t="shared" si="258"/>
        <v>0</v>
      </c>
      <c r="AH339" s="409">
        <f t="shared" si="258"/>
        <v>0</v>
      </c>
      <c r="AI339" s="100">
        <f t="shared" si="198"/>
        <v>0</v>
      </c>
    </row>
    <row r="340" spans="2:35" ht="12.75">
      <c r="B340" s="22" t="s">
        <v>549</v>
      </c>
      <c r="C340" s="408" t="s">
        <v>550</v>
      </c>
      <c r="D340" s="406" t="s">
        <v>70</v>
      </c>
      <c r="E340" s="396"/>
      <c r="F340" s="396"/>
      <c r="G340" s="396"/>
      <c r="H340" s="396"/>
      <c r="I340" s="396"/>
      <c r="J340" s="396"/>
      <c r="K340" s="396"/>
      <c r="L340" s="396"/>
      <c r="M340" s="396"/>
      <c r="N340" s="396"/>
      <c r="O340" s="396"/>
      <c r="P340" s="396"/>
      <c r="Q340" s="100">
        <f t="shared" si="255"/>
        <v>0</v>
      </c>
      <c r="R340" s="389"/>
      <c r="S340" s="22" t="s">
        <v>549</v>
      </c>
      <c r="T340" s="408" t="s">
        <v>550</v>
      </c>
      <c r="U340" s="396"/>
      <c r="V340" s="720"/>
      <c r="W340" s="409">
        <f aca="true" t="shared" si="259" ref="W340:AH341">+E340*$U340</f>
        <v>0</v>
      </c>
      <c r="X340" s="409">
        <f t="shared" si="259"/>
        <v>0</v>
      </c>
      <c r="Y340" s="409">
        <f t="shared" si="259"/>
        <v>0</v>
      </c>
      <c r="Z340" s="409">
        <f t="shared" si="259"/>
        <v>0</v>
      </c>
      <c r="AA340" s="409">
        <f t="shared" si="259"/>
        <v>0</v>
      </c>
      <c r="AB340" s="409">
        <f t="shared" si="259"/>
        <v>0</v>
      </c>
      <c r="AC340" s="409">
        <f t="shared" si="259"/>
        <v>0</v>
      </c>
      <c r="AD340" s="409">
        <f t="shared" si="259"/>
        <v>0</v>
      </c>
      <c r="AE340" s="409">
        <f t="shared" si="259"/>
        <v>0</v>
      </c>
      <c r="AF340" s="409">
        <f t="shared" si="259"/>
        <v>0</v>
      </c>
      <c r="AG340" s="409">
        <f t="shared" si="259"/>
        <v>0</v>
      </c>
      <c r="AH340" s="409">
        <f t="shared" si="259"/>
        <v>0</v>
      </c>
      <c r="AI340" s="100">
        <f t="shared" si="198"/>
        <v>0</v>
      </c>
    </row>
    <row r="341" spans="2:35" ht="12.75">
      <c r="B341" s="22" t="s">
        <v>551</v>
      </c>
      <c r="C341" s="408" t="s">
        <v>552</v>
      </c>
      <c r="D341" s="406" t="s">
        <v>70</v>
      </c>
      <c r="E341" s="396"/>
      <c r="F341" s="396"/>
      <c r="G341" s="396"/>
      <c r="H341" s="396"/>
      <c r="I341" s="396"/>
      <c r="J341" s="396"/>
      <c r="K341" s="396"/>
      <c r="L341" s="396"/>
      <c r="M341" s="396"/>
      <c r="N341" s="396"/>
      <c r="O341" s="396"/>
      <c r="P341" s="396"/>
      <c r="Q341" s="100">
        <f t="shared" si="255"/>
        <v>0</v>
      </c>
      <c r="R341" s="389"/>
      <c r="S341" s="22" t="s">
        <v>551</v>
      </c>
      <c r="T341" s="408" t="s">
        <v>552</v>
      </c>
      <c r="U341" s="396"/>
      <c r="V341" s="720"/>
      <c r="W341" s="409">
        <f t="shared" si="259"/>
        <v>0</v>
      </c>
      <c r="X341" s="409">
        <f t="shared" si="259"/>
        <v>0</v>
      </c>
      <c r="Y341" s="409">
        <f t="shared" si="259"/>
        <v>0</v>
      </c>
      <c r="Z341" s="409">
        <f t="shared" si="259"/>
        <v>0</v>
      </c>
      <c r="AA341" s="409">
        <f t="shared" si="259"/>
        <v>0</v>
      </c>
      <c r="AB341" s="409">
        <f t="shared" si="259"/>
        <v>0</v>
      </c>
      <c r="AC341" s="409">
        <f t="shared" si="259"/>
        <v>0</v>
      </c>
      <c r="AD341" s="409">
        <f t="shared" si="259"/>
        <v>0</v>
      </c>
      <c r="AE341" s="409">
        <f t="shared" si="259"/>
        <v>0</v>
      </c>
      <c r="AF341" s="409">
        <f t="shared" si="259"/>
        <v>0</v>
      </c>
      <c r="AG341" s="409">
        <f t="shared" si="259"/>
        <v>0</v>
      </c>
      <c r="AH341" s="409">
        <f t="shared" si="259"/>
        <v>0</v>
      </c>
      <c r="AI341" s="100">
        <f t="shared" si="198"/>
        <v>0</v>
      </c>
    </row>
    <row r="342" spans="2:35" ht="12.75">
      <c r="B342" s="22" t="s">
        <v>553</v>
      </c>
      <c r="C342" s="408" t="s">
        <v>554</v>
      </c>
      <c r="D342" s="406" t="s">
        <v>70</v>
      </c>
      <c r="E342" s="415">
        <f aca="true" t="shared" si="260" ref="E342:P342">E343+E344</f>
        <v>0</v>
      </c>
      <c r="F342" s="415">
        <f t="shared" si="260"/>
        <v>0</v>
      </c>
      <c r="G342" s="415">
        <f t="shared" si="260"/>
        <v>0</v>
      </c>
      <c r="H342" s="415">
        <f t="shared" si="260"/>
        <v>0</v>
      </c>
      <c r="I342" s="415">
        <f t="shared" si="260"/>
        <v>0</v>
      </c>
      <c r="J342" s="415">
        <f t="shared" si="260"/>
        <v>0</v>
      </c>
      <c r="K342" s="415">
        <f t="shared" si="260"/>
        <v>0</v>
      </c>
      <c r="L342" s="415">
        <f t="shared" si="260"/>
        <v>0</v>
      </c>
      <c r="M342" s="415">
        <f t="shared" si="260"/>
        <v>0</v>
      </c>
      <c r="N342" s="415">
        <f t="shared" si="260"/>
        <v>0</v>
      </c>
      <c r="O342" s="415">
        <f t="shared" si="260"/>
        <v>0</v>
      </c>
      <c r="P342" s="415">
        <f t="shared" si="260"/>
        <v>0</v>
      </c>
      <c r="Q342" s="100">
        <f t="shared" si="255"/>
        <v>0</v>
      </c>
      <c r="R342" s="389"/>
      <c r="S342" s="22" t="s">
        <v>553</v>
      </c>
      <c r="T342" s="408" t="s">
        <v>554</v>
      </c>
      <c r="U342" s="415"/>
      <c r="V342" s="720"/>
      <c r="W342" s="409">
        <f>W343+W344</f>
        <v>0</v>
      </c>
      <c r="X342" s="409">
        <f aca="true" t="shared" si="261" ref="X342:AH342">X343+X344</f>
        <v>0</v>
      </c>
      <c r="Y342" s="409">
        <f t="shared" si="261"/>
        <v>0</v>
      </c>
      <c r="Z342" s="409">
        <f t="shared" si="261"/>
        <v>0</v>
      </c>
      <c r="AA342" s="409">
        <f t="shared" si="261"/>
        <v>0</v>
      </c>
      <c r="AB342" s="409">
        <f t="shared" si="261"/>
        <v>0</v>
      </c>
      <c r="AC342" s="409">
        <f t="shared" si="261"/>
        <v>0</v>
      </c>
      <c r="AD342" s="409">
        <f t="shared" si="261"/>
        <v>0</v>
      </c>
      <c r="AE342" s="409">
        <f t="shared" si="261"/>
        <v>0</v>
      </c>
      <c r="AF342" s="409">
        <f t="shared" si="261"/>
        <v>0</v>
      </c>
      <c r="AG342" s="409">
        <f t="shared" si="261"/>
        <v>0</v>
      </c>
      <c r="AH342" s="409">
        <f t="shared" si="261"/>
        <v>0</v>
      </c>
      <c r="AI342" s="100">
        <f t="shared" si="198"/>
        <v>0</v>
      </c>
    </row>
    <row r="343" spans="2:35" ht="12.75">
      <c r="B343" s="22" t="s">
        <v>555</v>
      </c>
      <c r="C343" s="408" t="s">
        <v>550</v>
      </c>
      <c r="D343" s="406" t="s">
        <v>70</v>
      </c>
      <c r="E343" s="396"/>
      <c r="F343" s="396"/>
      <c r="G343" s="396"/>
      <c r="H343" s="396"/>
      <c r="I343" s="396"/>
      <c r="J343" s="396"/>
      <c r="K343" s="396"/>
      <c r="L343" s="396"/>
      <c r="M343" s="396"/>
      <c r="N343" s="396"/>
      <c r="O343" s="396"/>
      <c r="P343" s="396"/>
      <c r="Q343" s="100">
        <f t="shared" si="255"/>
        <v>0</v>
      </c>
      <c r="R343" s="389"/>
      <c r="S343" s="22" t="s">
        <v>555</v>
      </c>
      <c r="T343" s="408" t="s">
        <v>550</v>
      </c>
      <c r="U343" s="396"/>
      <c r="V343" s="720"/>
      <c r="W343" s="409">
        <f aca="true" t="shared" si="262" ref="W343:AH344">+E343*$U343</f>
        <v>0</v>
      </c>
      <c r="X343" s="409">
        <f t="shared" si="262"/>
        <v>0</v>
      </c>
      <c r="Y343" s="409">
        <f t="shared" si="262"/>
        <v>0</v>
      </c>
      <c r="Z343" s="409">
        <f t="shared" si="262"/>
        <v>0</v>
      </c>
      <c r="AA343" s="409">
        <f t="shared" si="262"/>
        <v>0</v>
      </c>
      <c r="AB343" s="409">
        <f t="shared" si="262"/>
        <v>0</v>
      </c>
      <c r="AC343" s="409">
        <f t="shared" si="262"/>
        <v>0</v>
      </c>
      <c r="AD343" s="409">
        <f t="shared" si="262"/>
        <v>0</v>
      </c>
      <c r="AE343" s="409">
        <f t="shared" si="262"/>
        <v>0</v>
      </c>
      <c r="AF343" s="409">
        <f t="shared" si="262"/>
        <v>0</v>
      </c>
      <c r="AG343" s="409">
        <f t="shared" si="262"/>
        <v>0</v>
      </c>
      <c r="AH343" s="409">
        <f t="shared" si="262"/>
        <v>0</v>
      </c>
      <c r="AI343" s="100">
        <f t="shared" si="198"/>
        <v>0</v>
      </c>
    </row>
    <row r="344" spans="2:35" ht="12.75">
      <c r="B344" s="22" t="s">
        <v>556</v>
      </c>
      <c r="C344" s="408" t="s">
        <v>552</v>
      </c>
      <c r="D344" s="406" t="s">
        <v>70</v>
      </c>
      <c r="E344" s="396"/>
      <c r="F344" s="396"/>
      <c r="G344" s="396"/>
      <c r="H344" s="396"/>
      <c r="I344" s="396"/>
      <c r="J344" s="396"/>
      <c r="K344" s="396"/>
      <c r="L344" s="396"/>
      <c r="M344" s="396"/>
      <c r="N344" s="396"/>
      <c r="O344" s="396"/>
      <c r="P344" s="396"/>
      <c r="Q344" s="100">
        <f t="shared" si="255"/>
        <v>0</v>
      </c>
      <c r="R344" s="389"/>
      <c r="S344" s="22" t="s">
        <v>556</v>
      </c>
      <c r="T344" s="408" t="s">
        <v>552</v>
      </c>
      <c r="U344" s="396"/>
      <c r="V344" s="720"/>
      <c r="W344" s="409">
        <f t="shared" si="262"/>
        <v>0</v>
      </c>
      <c r="X344" s="409">
        <f t="shared" si="262"/>
        <v>0</v>
      </c>
      <c r="Y344" s="409">
        <f t="shared" si="262"/>
        <v>0</v>
      </c>
      <c r="Z344" s="409">
        <f t="shared" si="262"/>
        <v>0</v>
      </c>
      <c r="AA344" s="409">
        <f t="shared" si="262"/>
        <v>0</v>
      </c>
      <c r="AB344" s="409">
        <f t="shared" si="262"/>
        <v>0</v>
      </c>
      <c r="AC344" s="409">
        <f t="shared" si="262"/>
        <v>0</v>
      </c>
      <c r="AD344" s="409">
        <f t="shared" si="262"/>
        <v>0</v>
      </c>
      <c r="AE344" s="409">
        <f t="shared" si="262"/>
        <v>0</v>
      </c>
      <c r="AF344" s="409">
        <f t="shared" si="262"/>
        <v>0</v>
      </c>
      <c r="AG344" s="409">
        <f t="shared" si="262"/>
        <v>0</v>
      </c>
      <c r="AH344" s="409">
        <f t="shared" si="262"/>
        <v>0</v>
      </c>
      <c r="AI344" s="100">
        <f aca="true" t="shared" si="263" ref="AI344:AI373">SUM(W344:AH344)</f>
        <v>0</v>
      </c>
    </row>
    <row r="345" spans="2:35" ht="12.75">
      <c r="B345" s="22" t="s">
        <v>350</v>
      </c>
      <c r="C345" s="405" t="s">
        <v>391</v>
      </c>
      <c r="D345" s="406" t="s">
        <v>70</v>
      </c>
      <c r="E345" s="415">
        <f>E346+E350+E356+E362</f>
        <v>0</v>
      </c>
      <c r="F345" s="415">
        <f aca="true" t="shared" si="264" ref="F345:O345">F346+F350+F356+F362</f>
        <v>0</v>
      </c>
      <c r="G345" s="415">
        <f t="shared" si="264"/>
        <v>0</v>
      </c>
      <c r="H345" s="415">
        <f t="shared" si="264"/>
        <v>0</v>
      </c>
      <c r="I345" s="415">
        <f t="shared" si="264"/>
        <v>0</v>
      </c>
      <c r="J345" s="415">
        <f t="shared" si="264"/>
        <v>0</v>
      </c>
      <c r="K345" s="415">
        <f t="shared" si="264"/>
        <v>0</v>
      </c>
      <c r="L345" s="415">
        <f t="shared" si="264"/>
        <v>0</v>
      </c>
      <c r="M345" s="415">
        <f t="shared" si="264"/>
        <v>0</v>
      </c>
      <c r="N345" s="415">
        <f t="shared" si="264"/>
        <v>0</v>
      </c>
      <c r="O345" s="415">
        <f t="shared" si="264"/>
        <v>0</v>
      </c>
      <c r="P345" s="415">
        <f>P346+P350+P356+P362</f>
        <v>0</v>
      </c>
      <c r="Q345" s="100">
        <f t="shared" si="255"/>
        <v>0</v>
      </c>
      <c r="R345" s="389"/>
      <c r="S345" s="22" t="s">
        <v>350</v>
      </c>
      <c r="T345" s="405" t="s">
        <v>391</v>
      </c>
      <c r="U345" s="415"/>
      <c r="V345" s="720"/>
      <c r="W345" s="409">
        <f>W346+W350+W356+W362</f>
        <v>0</v>
      </c>
      <c r="X345" s="409">
        <f aca="true" t="shared" si="265" ref="X345:AH345">X346+X350+X356+X362</f>
        <v>0</v>
      </c>
      <c r="Y345" s="409">
        <f t="shared" si="265"/>
        <v>0</v>
      </c>
      <c r="Z345" s="409">
        <f t="shared" si="265"/>
        <v>0</v>
      </c>
      <c r="AA345" s="409">
        <f t="shared" si="265"/>
        <v>0</v>
      </c>
      <c r="AB345" s="409">
        <f t="shared" si="265"/>
        <v>0</v>
      </c>
      <c r="AC345" s="409">
        <f t="shared" si="265"/>
        <v>0</v>
      </c>
      <c r="AD345" s="409">
        <f t="shared" si="265"/>
        <v>0</v>
      </c>
      <c r="AE345" s="409">
        <f t="shared" si="265"/>
        <v>0</v>
      </c>
      <c r="AF345" s="409">
        <f t="shared" si="265"/>
        <v>0</v>
      </c>
      <c r="AG345" s="409">
        <f t="shared" si="265"/>
        <v>0</v>
      </c>
      <c r="AH345" s="409">
        <f t="shared" si="265"/>
        <v>0</v>
      </c>
      <c r="AI345" s="100">
        <f t="shared" si="263"/>
        <v>0</v>
      </c>
    </row>
    <row r="346" spans="2:35" ht="12.75">
      <c r="B346" s="22"/>
      <c r="C346" s="407" t="s">
        <v>389</v>
      </c>
      <c r="D346" s="406"/>
      <c r="E346" s="415">
        <f>+E348+E349</f>
        <v>0</v>
      </c>
      <c r="F346" s="415">
        <f aca="true" t="shared" si="266" ref="F346:P346">+F348+F349</f>
        <v>0</v>
      </c>
      <c r="G346" s="415">
        <f t="shared" si="266"/>
        <v>0</v>
      </c>
      <c r="H346" s="415">
        <f t="shared" si="266"/>
        <v>0</v>
      </c>
      <c r="I346" s="415">
        <f t="shared" si="266"/>
        <v>0</v>
      </c>
      <c r="J346" s="415">
        <f t="shared" si="266"/>
        <v>0</v>
      </c>
      <c r="K346" s="415">
        <f t="shared" si="266"/>
        <v>0</v>
      </c>
      <c r="L346" s="415">
        <f t="shared" si="266"/>
        <v>0</v>
      </c>
      <c r="M346" s="415">
        <f t="shared" si="266"/>
        <v>0</v>
      </c>
      <c r="N346" s="415">
        <f t="shared" si="266"/>
        <v>0</v>
      </c>
      <c r="O346" s="415">
        <f t="shared" si="266"/>
        <v>0</v>
      </c>
      <c r="P346" s="415">
        <f t="shared" si="266"/>
        <v>0</v>
      </c>
      <c r="Q346" s="394">
        <f>SUM(E346:P346)</f>
        <v>0</v>
      </c>
      <c r="R346" s="389"/>
      <c r="S346" s="22"/>
      <c r="T346" s="407" t="s">
        <v>389</v>
      </c>
      <c r="U346" s="415"/>
      <c r="V346" s="720"/>
      <c r="W346" s="409">
        <f>+W348+W349</f>
        <v>0</v>
      </c>
      <c r="X346" s="409">
        <f aca="true" t="shared" si="267" ref="X346:AH346">+X348+X349</f>
        <v>0</v>
      </c>
      <c r="Y346" s="409">
        <f t="shared" si="267"/>
        <v>0</v>
      </c>
      <c r="Z346" s="409">
        <f t="shared" si="267"/>
        <v>0</v>
      </c>
      <c r="AA346" s="409">
        <f t="shared" si="267"/>
        <v>0</v>
      </c>
      <c r="AB346" s="409">
        <f t="shared" si="267"/>
        <v>0</v>
      </c>
      <c r="AC346" s="409">
        <f t="shared" si="267"/>
        <v>0</v>
      </c>
      <c r="AD346" s="409">
        <f t="shared" si="267"/>
        <v>0</v>
      </c>
      <c r="AE346" s="409">
        <f t="shared" si="267"/>
        <v>0</v>
      </c>
      <c r="AF346" s="409">
        <f t="shared" si="267"/>
        <v>0</v>
      </c>
      <c r="AG346" s="409">
        <f t="shared" si="267"/>
        <v>0</v>
      </c>
      <c r="AH346" s="409">
        <f t="shared" si="267"/>
        <v>0</v>
      </c>
      <c r="AI346" s="394">
        <f t="shared" si="263"/>
        <v>0</v>
      </c>
    </row>
    <row r="347" spans="2:35" ht="12.75">
      <c r="B347" s="22" t="s">
        <v>386</v>
      </c>
      <c r="C347" s="405" t="s">
        <v>375</v>
      </c>
      <c r="D347" s="406"/>
      <c r="E347" s="409"/>
      <c r="F347" s="409"/>
      <c r="G347" s="409"/>
      <c r="H347" s="409"/>
      <c r="I347" s="409"/>
      <c r="J347" s="409"/>
      <c r="K347" s="409"/>
      <c r="L347" s="409"/>
      <c r="M347" s="409"/>
      <c r="N347" s="409"/>
      <c r="O347" s="409"/>
      <c r="P347" s="409"/>
      <c r="Q347" s="394"/>
      <c r="R347" s="389"/>
      <c r="S347" s="22" t="s">
        <v>386</v>
      </c>
      <c r="T347" s="405" t="s">
        <v>375</v>
      </c>
      <c r="U347" s="409"/>
      <c r="V347" s="720"/>
      <c r="W347" s="409"/>
      <c r="X347" s="409"/>
      <c r="Y347" s="409"/>
      <c r="Z347" s="409"/>
      <c r="AA347" s="409"/>
      <c r="AB347" s="409"/>
      <c r="AC347" s="409"/>
      <c r="AD347" s="409"/>
      <c r="AE347" s="409"/>
      <c r="AF347" s="409"/>
      <c r="AG347" s="409"/>
      <c r="AH347" s="409"/>
      <c r="AI347" s="394">
        <f t="shared" si="263"/>
        <v>0</v>
      </c>
    </row>
    <row r="348" spans="2:35" ht="12.75">
      <c r="B348" s="22" t="s">
        <v>387</v>
      </c>
      <c r="C348" s="391" t="s">
        <v>506</v>
      </c>
      <c r="D348" s="406" t="s">
        <v>366</v>
      </c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6"/>
      <c r="Q348" s="100"/>
      <c r="R348" s="389"/>
      <c r="S348" s="22" t="s">
        <v>387</v>
      </c>
      <c r="T348" s="391" t="s">
        <v>506</v>
      </c>
      <c r="U348" s="396"/>
      <c r="V348" s="720"/>
      <c r="W348" s="409">
        <f aca="true" t="shared" si="268" ref="W348:AH349">+E348*$U348</f>
        <v>0</v>
      </c>
      <c r="X348" s="409">
        <f t="shared" si="268"/>
        <v>0</v>
      </c>
      <c r="Y348" s="409">
        <f t="shared" si="268"/>
        <v>0</v>
      </c>
      <c r="Z348" s="409">
        <f t="shared" si="268"/>
        <v>0</v>
      </c>
      <c r="AA348" s="409">
        <f t="shared" si="268"/>
        <v>0</v>
      </c>
      <c r="AB348" s="409">
        <f t="shared" si="268"/>
        <v>0</v>
      </c>
      <c r="AC348" s="409">
        <f t="shared" si="268"/>
        <v>0</v>
      </c>
      <c r="AD348" s="409">
        <f t="shared" si="268"/>
        <v>0</v>
      </c>
      <c r="AE348" s="409">
        <f t="shared" si="268"/>
        <v>0</v>
      </c>
      <c r="AF348" s="409">
        <f t="shared" si="268"/>
        <v>0</v>
      </c>
      <c r="AG348" s="409">
        <f t="shared" si="268"/>
        <v>0</v>
      </c>
      <c r="AH348" s="409">
        <f t="shared" si="268"/>
        <v>0</v>
      </c>
      <c r="AI348" s="100">
        <f t="shared" si="263"/>
        <v>0</v>
      </c>
    </row>
    <row r="349" spans="2:35" ht="12.75">
      <c r="B349" s="22" t="s">
        <v>557</v>
      </c>
      <c r="C349" s="405" t="s">
        <v>368</v>
      </c>
      <c r="D349" s="406" t="s">
        <v>70</v>
      </c>
      <c r="E349" s="396"/>
      <c r="F349" s="396"/>
      <c r="G349" s="396"/>
      <c r="H349" s="396"/>
      <c r="I349" s="396"/>
      <c r="J349" s="396"/>
      <c r="K349" s="396"/>
      <c r="L349" s="396"/>
      <c r="M349" s="396"/>
      <c r="N349" s="396"/>
      <c r="O349" s="396"/>
      <c r="P349" s="396"/>
      <c r="Q349" s="100">
        <f>SUM(E349:P349)</f>
        <v>0</v>
      </c>
      <c r="R349" s="389"/>
      <c r="S349" s="22" t="s">
        <v>557</v>
      </c>
      <c r="T349" s="405" t="s">
        <v>368</v>
      </c>
      <c r="U349" s="396"/>
      <c r="V349" s="720"/>
      <c r="W349" s="409">
        <f t="shared" si="268"/>
        <v>0</v>
      </c>
      <c r="X349" s="409">
        <f t="shared" si="268"/>
        <v>0</v>
      </c>
      <c r="Y349" s="409">
        <f t="shared" si="268"/>
        <v>0</v>
      </c>
      <c r="Z349" s="409">
        <f t="shared" si="268"/>
        <v>0</v>
      </c>
      <c r="AA349" s="409">
        <f t="shared" si="268"/>
        <v>0</v>
      </c>
      <c r="AB349" s="409">
        <f t="shared" si="268"/>
        <v>0</v>
      </c>
      <c r="AC349" s="409">
        <f t="shared" si="268"/>
        <v>0</v>
      </c>
      <c r="AD349" s="409">
        <f t="shared" si="268"/>
        <v>0</v>
      </c>
      <c r="AE349" s="409">
        <f t="shared" si="268"/>
        <v>0</v>
      </c>
      <c r="AF349" s="409">
        <f t="shared" si="268"/>
        <v>0</v>
      </c>
      <c r="AG349" s="409">
        <f t="shared" si="268"/>
        <v>0</v>
      </c>
      <c r="AH349" s="409">
        <f t="shared" si="268"/>
        <v>0</v>
      </c>
      <c r="AI349" s="100">
        <f t="shared" si="263"/>
        <v>0</v>
      </c>
    </row>
    <row r="350" spans="2:35" ht="12.75">
      <c r="B350" s="22"/>
      <c r="C350" s="407" t="s">
        <v>390</v>
      </c>
      <c r="D350" s="423"/>
      <c r="E350" s="415">
        <f>+E352+E353</f>
        <v>0</v>
      </c>
      <c r="F350" s="415">
        <f aca="true" t="shared" si="269" ref="F350:P350">+F352+F353</f>
        <v>0</v>
      </c>
      <c r="G350" s="415">
        <f t="shared" si="269"/>
        <v>0</v>
      </c>
      <c r="H350" s="415">
        <f t="shared" si="269"/>
        <v>0</v>
      </c>
      <c r="I350" s="415">
        <f t="shared" si="269"/>
        <v>0</v>
      </c>
      <c r="J350" s="415">
        <f t="shared" si="269"/>
        <v>0</v>
      </c>
      <c r="K350" s="415">
        <f t="shared" si="269"/>
        <v>0</v>
      </c>
      <c r="L350" s="415">
        <f t="shared" si="269"/>
        <v>0</v>
      </c>
      <c r="M350" s="415">
        <f t="shared" si="269"/>
        <v>0</v>
      </c>
      <c r="N350" s="415">
        <f t="shared" si="269"/>
        <v>0</v>
      </c>
      <c r="O350" s="415">
        <f t="shared" si="269"/>
        <v>0</v>
      </c>
      <c r="P350" s="415">
        <f t="shared" si="269"/>
        <v>0</v>
      </c>
      <c r="Q350" s="100">
        <f>SUM(E350:P350)</f>
        <v>0</v>
      </c>
      <c r="R350" s="389"/>
      <c r="S350" s="22"/>
      <c r="T350" s="407" t="s">
        <v>390</v>
      </c>
      <c r="U350" s="415"/>
      <c r="V350" s="720"/>
      <c r="W350" s="409">
        <f>+W352+W353</f>
        <v>0</v>
      </c>
      <c r="X350" s="409">
        <f aca="true" t="shared" si="270" ref="X350:AH350">+X352+X353</f>
        <v>0</v>
      </c>
      <c r="Y350" s="409">
        <f t="shared" si="270"/>
        <v>0</v>
      </c>
      <c r="Z350" s="409">
        <f t="shared" si="270"/>
        <v>0</v>
      </c>
      <c r="AA350" s="409">
        <f t="shared" si="270"/>
        <v>0</v>
      </c>
      <c r="AB350" s="409">
        <f t="shared" si="270"/>
        <v>0</v>
      </c>
      <c r="AC350" s="409">
        <f t="shared" si="270"/>
        <v>0</v>
      </c>
      <c r="AD350" s="409">
        <f t="shared" si="270"/>
        <v>0</v>
      </c>
      <c r="AE350" s="409">
        <f t="shared" si="270"/>
        <v>0</v>
      </c>
      <c r="AF350" s="409">
        <f t="shared" si="270"/>
        <v>0</v>
      </c>
      <c r="AG350" s="409">
        <f t="shared" si="270"/>
        <v>0</v>
      </c>
      <c r="AH350" s="409">
        <f t="shared" si="270"/>
        <v>0</v>
      </c>
      <c r="AI350" s="100">
        <f t="shared" si="263"/>
        <v>0</v>
      </c>
    </row>
    <row r="351" spans="2:35" ht="12.75">
      <c r="B351" s="22" t="s">
        <v>558</v>
      </c>
      <c r="C351" s="405" t="s">
        <v>375</v>
      </c>
      <c r="D351" s="406"/>
      <c r="E351" s="409"/>
      <c r="F351" s="409"/>
      <c r="G351" s="409"/>
      <c r="H351" s="409"/>
      <c r="I351" s="409"/>
      <c r="J351" s="409"/>
      <c r="K351" s="409"/>
      <c r="L351" s="409"/>
      <c r="M351" s="409"/>
      <c r="N351" s="409"/>
      <c r="O351" s="409"/>
      <c r="P351" s="409"/>
      <c r="Q351" s="394"/>
      <c r="R351" s="389"/>
      <c r="S351" s="22" t="s">
        <v>558</v>
      </c>
      <c r="T351" s="405" t="s">
        <v>375</v>
      </c>
      <c r="U351" s="409"/>
      <c r="V351" s="720"/>
      <c r="W351" s="409"/>
      <c r="X351" s="409"/>
      <c r="Y351" s="409"/>
      <c r="Z351" s="409"/>
      <c r="AA351" s="409"/>
      <c r="AB351" s="409"/>
      <c r="AC351" s="409"/>
      <c r="AD351" s="409"/>
      <c r="AE351" s="409"/>
      <c r="AF351" s="409"/>
      <c r="AG351" s="409"/>
      <c r="AH351" s="409"/>
      <c r="AI351" s="394">
        <f t="shared" si="263"/>
        <v>0</v>
      </c>
    </row>
    <row r="352" spans="2:35" ht="12.75">
      <c r="B352" s="22" t="s">
        <v>559</v>
      </c>
      <c r="C352" s="391" t="s">
        <v>506</v>
      </c>
      <c r="D352" s="406" t="s">
        <v>366</v>
      </c>
      <c r="E352" s="396"/>
      <c r="F352" s="396"/>
      <c r="G352" s="396"/>
      <c r="H352" s="396"/>
      <c r="I352" s="396"/>
      <c r="J352" s="396"/>
      <c r="K352" s="396"/>
      <c r="L352" s="396"/>
      <c r="M352" s="396"/>
      <c r="N352" s="396"/>
      <c r="O352" s="396"/>
      <c r="P352" s="396"/>
      <c r="Q352" s="100"/>
      <c r="R352" s="389"/>
      <c r="S352" s="22" t="s">
        <v>559</v>
      </c>
      <c r="T352" s="391" t="s">
        <v>506</v>
      </c>
      <c r="U352" s="396"/>
      <c r="V352" s="720"/>
      <c r="W352" s="409">
        <f aca="true" t="shared" si="271" ref="W352:AH352">+E352*$U352</f>
        <v>0</v>
      </c>
      <c r="X352" s="409">
        <f t="shared" si="271"/>
        <v>0</v>
      </c>
      <c r="Y352" s="409">
        <f t="shared" si="271"/>
        <v>0</v>
      </c>
      <c r="Z352" s="409">
        <f t="shared" si="271"/>
        <v>0</v>
      </c>
      <c r="AA352" s="409">
        <f t="shared" si="271"/>
        <v>0</v>
      </c>
      <c r="AB352" s="409">
        <f t="shared" si="271"/>
        <v>0</v>
      </c>
      <c r="AC352" s="409">
        <f t="shared" si="271"/>
        <v>0</v>
      </c>
      <c r="AD352" s="409">
        <f t="shared" si="271"/>
        <v>0</v>
      </c>
      <c r="AE352" s="409">
        <f t="shared" si="271"/>
        <v>0</v>
      </c>
      <c r="AF352" s="409">
        <f t="shared" si="271"/>
        <v>0</v>
      </c>
      <c r="AG352" s="409">
        <f t="shared" si="271"/>
        <v>0</v>
      </c>
      <c r="AH352" s="409">
        <f t="shared" si="271"/>
        <v>0</v>
      </c>
      <c r="AI352" s="100">
        <f t="shared" si="263"/>
        <v>0</v>
      </c>
    </row>
    <row r="353" spans="2:35" ht="12.75">
      <c r="B353" s="22" t="s">
        <v>560</v>
      </c>
      <c r="C353" s="405" t="s">
        <v>368</v>
      </c>
      <c r="D353" s="406" t="s">
        <v>70</v>
      </c>
      <c r="E353" s="415">
        <f aca="true" t="shared" si="272" ref="E353:P353">E354+E355</f>
        <v>0</v>
      </c>
      <c r="F353" s="415">
        <f t="shared" si="272"/>
        <v>0</v>
      </c>
      <c r="G353" s="415">
        <f t="shared" si="272"/>
        <v>0</v>
      </c>
      <c r="H353" s="415">
        <f t="shared" si="272"/>
        <v>0</v>
      </c>
      <c r="I353" s="415">
        <f t="shared" si="272"/>
        <v>0</v>
      </c>
      <c r="J353" s="415">
        <f t="shared" si="272"/>
        <v>0</v>
      </c>
      <c r="K353" s="415">
        <f t="shared" si="272"/>
        <v>0</v>
      </c>
      <c r="L353" s="415">
        <f t="shared" si="272"/>
        <v>0</v>
      </c>
      <c r="M353" s="415">
        <f t="shared" si="272"/>
        <v>0</v>
      </c>
      <c r="N353" s="415">
        <f t="shared" si="272"/>
        <v>0</v>
      </c>
      <c r="O353" s="415">
        <f t="shared" si="272"/>
        <v>0</v>
      </c>
      <c r="P353" s="415">
        <f t="shared" si="272"/>
        <v>0</v>
      </c>
      <c r="Q353" s="100">
        <f>SUM(E353:P353)</f>
        <v>0</v>
      </c>
      <c r="R353" s="389"/>
      <c r="S353" s="22" t="s">
        <v>560</v>
      </c>
      <c r="T353" s="405" t="s">
        <v>368</v>
      </c>
      <c r="U353" s="415"/>
      <c r="V353" s="720"/>
      <c r="W353" s="409">
        <f>W354+W355</f>
        <v>0</v>
      </c>
      <c r="X353" s="409">
        <f aca="true" t="shared" si="273" ref="X353:AH353">X354+X355</f>
        <v>0</v>
      </c>
      <c r="Y353" s="409">
        <f t="shared" si="273"/>
        <v>0</v>
      </c>
      <c r="Z353" s="409">
        <f t="shared" si="273"/>
        <v>0</v>
      </c>
      <c r="AA353" s="409">
        <f t="shared" si="273"/>
        <v>0</v>
      </c>
      <c r="AB353" s="409">
        <f t="shared" si="273"/>
        <v>0</v>
      </c>
      <c r="AC353" s="409">
        <f t="shared" si="273"/>
        <v>0</v>
      </c>
      <c r="AD353" s="409">
        <f t="shared" si="273"/>
        <v>0</v>
      </c>
      <c r="AE353" s="409">
        <f t="shared" si="273"/>
        <v>0</v>
      </c>
      <c r="AF353" s="409">
        <f t="shared" si="273"/>
        <v>0</v>
      </c>
      <c r="AG353" s="409">
        <f t="shared" si="273"/>
        <v>0</v>
      </c>
      <c r="AH353" s="409">
        <f t="shared" si="273"/>
        <v>0</v>
      </c>
      <c r="AI353" s="100">
        <f t="shared" si="263"/>
        <v>0</v>
      </c>
    </row>
    <row r="354" spans="2:35" ht="12.75">
      <c r="B354" s="22" t="s">
        <v>561</v>
      </c>
      <c r="C354" s="408" t="s">
        <v>548</v>
      </c>
      <c r="D354" s="406" t="s">
        <v>70</v>
      </c>
      <c r="E354" s="396"/>
      <c r="F354" s="396"/>
      <c r="G354" s="396"/>
      <c r="H354" s="396"/>
      <c r="I354" s="396"/>
      <c r="J354" s="396"/>
      <c r="K354" s="396"/>
      <c r="L354" s="396"/>
      <c r="M354" s="396"/>
      <c r="N354" s="396"/>
      <c r="O354" s="396"/>
      <c r="P354" s="396"/>
      <c r="Q354" s="100">
        <f>SUM(E354:P354)</f>
        <v>0</v>
      </c>
      <c r="R354" s="389"/>
      <c r="S354" s="22" t="s">
        <v>561</v>
      </c>
      <c r="T354" s="408" t="s">
        <v>548</v>
      </c>
      <c r="U354" s="396"/>
      <c r="V354" s="720"/>
      <c r="W354" s="409">
        <f aca="true" t="shared" si="274" ref="W354:AH355">+E354*$U354</f>
        <v>0</v>
      </c>
      <c r="X354" s="409">
        <f t="shared" si="274"/>
        <v>0</v>
      </c>
      <c r="Y354" s="409">
        <f t="shared" si="274"/>
        <v>0</v>
      </c>
      <c r="Z354" s="409">
        <f t="shared" si="274"/>
        <v>0</v>
      </c>
      <c r="AA354" s="409">
        <f t="shared" si="274"/>
        <v>0</v>
      </c>
      <c r="AB354" s="409">
        <f t="shared" si="274"/>
        <v>0</v>
      </c>
      <c r="AC354" s="409">
        <f t="shared" si="274"/>
        <v>0</v>
      </c>
      <c r="AD354" s="409">
        <f t="shared" si="274"/>
        <v>0</v>
      </c>
      <c r="AE354" s="409">
        <f t="shared" si="274"/>
        <v>0</v>
      </c>
      <c r="AF354" s="409">
        <f t="shared" si="274"/>
        <v>0</v>
      </c>
      <c r="AG354" s="409">
        <f t="shared" si="274"/>
        <v>0</v>
      </c>
      <c r="AH354" s="409">
        <f t="shared" si="274"/>
        <v>0</v>
      </c>
      <c r="AI354" s="100">
        <f t="shared" si="263"/>
        <v>0</v>
      </c>
    </row>
    <row r="355" spans="2:35" ht="12.75">
      <c r="B355" s="22" t="s">
        <v>562</v>
      </c>
      <c r="C355" s="408" t="s">
        <v>554</v>
      </c>
      <c r="D355" s="406" t="s">
        <v>70</v>
      </c>
      <c r="E355" s="396"/>
      <c r="F355" s="396"/>
      <c r="G355" s="396"/>
      <c r="H355" s="396"/>
      <c r="I355" s="396"/>
      <c r="J355" s="396"/>
      <c r="K355" s="396"/>
      <c r="L355" s="396"/>
      <c r="M355" s="396"/>
      <c r="N355" s="396"/>
      <c r="O355" s="396"/>
      <c r="P355" s="396"/>
      <c r="Q355" s="100">
        <f>SUM(E355:P355)</f>
        <v>0</v>
      </c>
      <c r="R355" s="389"/>
      <c r="S355" s="22" t="s">
        <v>562</v>
      </c>
      <c r="T355" s="408" t="s">
        <v>554</v>
      </c>
      <c r="U355" s="396"/>
      <c r="V355" s="720"/>
      <c r="W355" s="409">
        <f t="shared" si="274"/>
        <v>0</v>
      </c>
      <c r="X355" s="409">
        <f t="shared" si="274"/>
        <v>0</v>
      </c>
      <c r="Y355" s="409">
        <f t="shared" si="274"/>
        <v>0</v>
      </c>
      <c r="Z355" s="409">
        <f t="shared" si="274"/>
        <v>0</v>
      </c>
      <c r="AA355" s="409">
        <f t="shared" si="274"/>
        <v>0</v>
      </c>
      <c r="AB355" s="409">
        <f t="shared" si="274"/>
        <v>0</v>
      </c>
      <c r="AC355" s="409">
        <f t="shared" si="274"/>
        <v>0</v>
      </c>
      <c r="AD355" s="409">
        <f t="shared" si="274"/>
        <v>0</v>
      </c>
      <c r="AE355" s="409">
        <f t="shared" si="274"/>
        <v>0</v>
      </c>
      <c r="AF355" s="409">
        <f t="shared" si="274"/>
        <v>0</v>
      </c>
      <c r="AG355" s="409">
        <f t="shared" si="274"/>
        <v>0</v>
      </c>
      <c r="AH355" s="409">
        <f t="shared" si="274"/>
        <v>0</v>
      </c>
      <c r="AI355" s="100">
        <f t="shared" si="263"/>
        <v>0</v>
      </c>
    </row>
    <row r="356" spans="2:35" ht="12.75">
      <c r="B356" s="22"/>
      <c r="C356" s="407" t="s">
        <v>563</v>
      </c>
      <c r="D356" s="406"/>
      <c r="E356" s="415">
        <f>+E358+E359</f>
        <v>0</v>
      </c>
      <c r="F356" s="415">
        <f aca="true" t="shared" si="275" ref="F356:P356">+F358+F359</f>
        <v>0</v>
      </c>
      <c r="G356" s="415">
        <f t="shared" si="275"/>
        <v>0</v>
      </c>
      <c r="H356" s="415">
        <f t="shared" si="275"/>
        <v>0</v>
      </c>
      <c r="I356" s="415">
        <f t="shared" si="275"/>
        <v>0</v>
      </c>
      <c r="J356" s="415">
        <f t="shared" si="275"/>
        <v>0</v>
      </c>
      <c r="K356" s="415">
        <f t="shared" si="275"/>
        <v>0</v>
      </c>
      <c r="L356" s="415">
        <f t="shared" si="275"/>
        <v>0</v>
      </c>
      <c r="M356" s="415">
        <f t="shared" si="275"/>
        <v>0</v>
      </c>
      <c r="N356" s="415">
        <f t="shared" si="275"/>
        <v>0</v>
      </c>
      <c r="O356" s="415">
        <f t="shared" si="275"/>
        <v>0</v>
      </c>
      <c r="P356" s="415">
        <f t="shared" si="275"/>
        <v>0</v>
      </c>
      <c r="Q356" s="100">
        <f>SUM(E356:P356)</f>
        <v>0</v>
      </c>
      <c r="R356" s="389"/>
      <c r="S356" s="22"/>
      <c r="T356" s="407" t="s">
        <v>563</v>
      </c>
      <c r="U356" s="415"/>
      <c r="V356" s="720"/>
      <c r="W356" s="409">
        <f>+W358+W359</f>
        <v>0</v>
      </c>
      <c r="X356" s="409">
        <f aca="true" t="shared" si="276" ref="X356:AH356">+X358+X359</f>
        <v>0</v>
      </c>
      <c r="Y356" s="409">
        <f t="shared" si="276"/>
        <v>0</v>
      </c>
      <c r="Z356" s="409">
        <f t="shared" si="276"/>
        <v>0</v>
      </c>
      <c r="AA356" s="409">
        <f t="shared" si="276"/>
        <v>0</v>
      </c>
      <c r="AB356" s="409">
        <f t="shared" si="276"/>
        <v>0</v>
      </c>
      <c r="AC356" s="409">
        <f t="shared" si="276"/>
        <v>0</v>
      </c>
      <c r="AD356" s="409">
        <f t="shared" si="276"/>
        <v>0</v>
      </c>
      <c r="AE356" s="409">
        <f t="shared" si="276"/>
        <v>0</v>
      </c>
      <c r="AF356" s="409">
        <f t="shared" si="276"/>
        <v>0</v>
      </c>
      <c r="AG356" s="409">
        <f t="shared" si="276"/>
        <v>0</v>
      </c>
      <c r="AH356" s="409">
        <f t="shared" si="276"/>
        <v>0</v>
      </c>
      <c r="AI356" s="100">
        <f t="shared" si="263"/>
        <v>0</v>
      </c>
    </row>
    <row r="357" spans="2:35" ht="12.75">
      <c r="B357" s="22" t="s">
        <v>564</v>
      </c>
      <c r="C357" s="405" t="s">
        <v>375</v>
      </c>
      <c r="D357" s="406"/>
      <c r="E357" s="409"/>
      <c r="F357" s="409"/>
      <c r="G357" s="409"/>
      <c r="H357" s="409"/>
      <c r="I357" s="409"/>
      <c r="J357" s="409"/>
      <c r="K357" s="409"/>
      <c r="L357" s="409"/>
      <c r="M357" s="409"/>
      <c r="N357" s="409"/>
      <c r="O357" s="409"/>
      <c r="P357" s="409"/>
      <c r="Q357" s="394"/>
      <c r="R357" s="389"/>
      <c r="S357" s="22" t="s">
        <v>564</v>
      </c>
      <c r="T357" s="405" t="s">
        <v>375</v>
      </c>
      <c r="U357" s="409"/>
      <c r="V357" s="720"/>
      <c r="W357" s="409"/>
      <c r="X357" s="409"/>
      <c r="Y357" s="409"/>
      <c r="Z357" s="409"/>
      <c r="AA357" s="409"/>
      <c r="AB357" s="409"/>
      <c r="AC357" s="409"/>
      <c r="AD357" s="409"/>
      <c r="AE357" s="409"/>
      <c r="AF357" s="409"/>
      <c r="AG357" s="409"/>
      <c r="AH357" s="409"/>
      <c r="AI357" s="394">
        <f t="shared" si="263"/>
        <v>0</v>
      </c>
    </row>
    <row r="358" spans="2:35" ht="12.75">
      <c r="B358" s="22" t="s">
        <v>565</v>
      </c>
      <c r="C358" s="391" t="s">
        <v>506</v>
      </c>
      <c r="D358" s="406" t="s">
        <v>366</v>
      </c>
      <c r="E358" s="396"/>
      <c r="F358" s="396"/>
      <c r="G358" s="396"/>
      <c r="H358" s="396"/>
      <c r="I358" s="396"/>
      <c r="J358" s="396"/>
      <c r="K358" s="396"/>
      <c r="L358" s="396"/>
      <c r="M358" s="396"/>
      <c r="N358" s="396"/>
      <c r="O358" s="396"/>
      <c r="P358" s="396"/>
      <c r="Q358" s="100">
        <f>SUM(E358:P358)</f>
        <v>0</v>
      </c>
      <c r="R358" s="389"/>
      <c r="S358" s="22" t="s">
        <v>565</v>
      </c>
      <c r="T358" s="391" t="s">
        <v>506</v>
      </c>
      <c r="U358" s="396"/>
      <c r="V358" s="720"/>
      <c r="W358" s="409">
        <f aca="true" t="shared" si="277" ref="W358:AH358">+E358*$U358</f>
        <v>0</v>
      </c>
      <c r="X358" s="409">
        <f t="shared" si="277"/>
        <v>0</v>
      </c>
      <c r="Y358" s="409">
        <f t="shared" si="277"/>
        <v>0</v>
      </c>
      <c r="Z358" s="409">
        <f t="shared" si="277"/>
        <v>0</v>
      </c>
      <c r="AA358" s="409">
        <f t="shared" si="277"/>
        <v>0</v>
      </c>
      <c r="AB358" s="409">
        <f t="shared" si="277"/>
        <v>0</v>
      </c>
      <c r="AC358" s="409">
        <f t="shared" si="277"/>
        <v>0</v>
      </c>
      <c r="AD358" s="409">
        <f t="shared" si="277"/>
        <v>0</v>
      </c>
      <c r="AE358" s="409">
        <f t="shared" si="277"/>
        <v>0</v>
      </c>
      <c r="AF358" s="409">
        <f t="shared" si="277"/>
        <v>0</v>
      </c>
      <c r="AG358" s="409">
        <f t="shared" si="277"/>
        <v>0</v>
      </c>
      <c r="AH358" s="409">
        <f t="shared" si="277"/>
        <v>0</v>
      </c>
      <c r="AI358" s="100">
        <f t="shared" si="263"/>
        <v>0</v>
      </c>
    </row>
    <row r="359" spans="2:35" ht="12.75">
      <c r="B359" s="22" t="s">
        <v>566</v>
      </c>
      <c r="C359" s="423" t="s">
        <v>368</v>
      </c>
      <c r="D359" s="406" t="s">
        <v>70</v>
      </c>
      <c r="E359" s="415">
        <f aca="true" t="shared" si="278" ref="E359:P359">E360+E361</f>
        <v>0</v>
      </c>
      <c r="F359" s="415">
        <f t="shared" si="278"/>
        <v>0</v>
      </c>
      <c r="G359" s="415">
        <f t="shared" si="278"/>
        <v>0</v>
      </c>
      <c r="H359" s="415">
        <f t="shared" si="278"/>
        <v>0</v>
      </c>
      <c r="I359" s="415">
        <f t="shared" si="278"/>
        <v>0</v>
      </c>
      <c r="J359" s="415">
        <f t="shared" si="278"/>
        <v>0</v>
      </c>
      <c r="K359" s="415">
        <f t="shared" si="278"/>
        <v>0</v>
      </c>
      <c r="L359" s="415">
        <f t="shared" si="278"/>
        <v>0</v>
      </c>
      <c r="M359" s="415">
        <f t="shared" si="278"/>
        <v>0</v>
      </c>
      <c r="N359" s="415">
        <f t="shared" si="278"/>
        <v>0</v>
      </c>
      <c r="O359" s="415">
        <f t="shared" si="278"/>
        <v>0</v>
      </c>
      <c r="P359" s="415">
        <f t="shared" si="278"/>
        <v>0</v>
      </c>
      <c r="Q359" s="100">
        <f>SUM(E359:P359)</f>
        <v>0</v>
      </c>
      <c r="R359" s="389"/>
      <c r="S359" s="22" t="s">
        <v>566</v>
      </c>
      <c r="T359" s="423" t="s">
        <v>368</v>
      </c>
      <c r="U359" s="415"/>
      <c r="V359" s="720"/>
      <c r="W359" s="409">
        <f>W360+W361</f>
        <v>0</v>
      </c>
      <c r="X359" s="409">
        <f aca="true" t="shared" si="279" ref="X359:AH359">X360+X361</f>
        <v>0</v>
      </c>
      <c r="Y359" s="409">
        <f t="shared" si="279"/>
        <v>0</v>
      </c>
      <c r="Z359" s="409">
        <f t="shared" si="279"/>
        <v>0</v>
      </c>
      <c r="AA359" s="409">
        <f t="shared" si="279"/>
        <v>0</v>
      </c>
      <c r="AB359" s="409">
        <f t="shared" si="279"/>
        <v>0</v>
      </c>
      <c r="AC359" s="409">
        <f t="shared" si="279"/>
        <v>0</v>
      </c>
      <c r="AD359" s="409">
        <f t="shared" si="279"/>
        <v>0</v>
      </c>
      <c r="AE359" s="409">
        <f t="shared" si="279"/>
        <v>0</v>
      </c>
      <c r="AF359" s="409">
        <f t="shared" si="279"/>
        <v>0</v>
      </c>
      <c r="AG359" s="409">
        <f t="shared" si="279"/>
        <v>0</v>
      </c>
      <c r="AH359" s="409">
        <f t="shared" si="279"/>
        <v>0</v>
      </c>
      <c r="AI359" s="100">
        <f t="shared" si="263"/>
        <v>0</v>
      </c>
    </row>
    <row r="360" spans="2:35" ht="12.75">
      <c r="B360" s="22" t="s">
        <v>567</v>
      </c>
      <c r="C360" s="688" t="s">
        <v>548</v>
      </c>
      <c r="D360" s="406" t="s">
        <v>70</v>
      </c>
      <c r="E360" s="396"/>
      <c r="F360" s="396"/>
      <c r="G360" s="396"/>
      <c r="H360" s="396"/>
      <c r="I360" s="396"/>
      <c r="J360" s="396"/>
      <c r="K360" s="396"/>
      <c r="L360" s="396"/>
      <c r="M360" s="396"/>
      <c r="N360" s="396"/>
      <c r="O360" s="396"/>
      <c r="P360" s="396"/>
      <c r="Q360" s="100">
        <f>SUM(E360:P360)</f>
        <v>0</v>
      </c>
      <c r="R360" s="389"/>
      <c r="S360" s="22" t="s">
        <v>567</v>
      </c>
      <c r="T360" s="688" t="s">
        <v>548</v>
      </c>
      <c r="U360" s="396"/>
      <c r="V360" s="720"/>
      <c r="W360" s="409">
        <f aca="true" t="shared" si="280" ref="W360:AH361">+E360*$U360</f>
        <v>0</v>
      </c>
      <c r="X360" s="409">
        <f t="shared" si="280"/>
        <v>0</v>
      </c>
      <c r="Y360" s="409">
        <f t="shared" si="280"/>
        <v>0</v>
      </c>
      <c r="Z360" s="409">
        <f t="shared" si="280"/>
        <v>0</v>
      </c>
      <c r="AA360" s="409">
        <f t="shared" si="280"/>
        <v>0</v>
      </c>
      <c r="AB360" s="409">
        <f t="shared" si="280"/>
        <v>0</v>
      </c>
      <c r="AC360" s="409">
        <f t="shared" si="280"/>
        <v>0</v>
      </c>
      <c r="AD360" s="409">
        <f t="shared" si="280"/>
        <v>0</v>
      </c>
      <c r="AE360" s="409">
        <f t="shared" si="280"/>
        <v>0</v>
      </c>
      <c r="AF360" s="409">
        <f t="shared" si="280"/>
        <v>0</v>
      </c>
      <c r="AG360" s="409">
        <f t="shared" si="280"/>
        <v>0</v>
      </c>
      <c r="AH360" s="409">
        <f t="shared" si="280"/>
        <v>0</v>
      </c>
      <c r="AI360" s="100">
        <f t="shared" si="263"/>
        <v>0</v>
      </c>
    </row>
    <row r="361" spans="2:35" ht="12.75">
      <c r="B361" s="22" t="s">
        <v>568</v>
      </c>
      <c r="C361" s="688" t="s">
        <v>554</v>
      </c>
      <c r="D361" s="406" t="s">
        <v>70</v>
      </c>
      <c r="E361" s="396"/>
      <c r="F361" s="396"/>
      <c r="G361" s="396"/>
      <c r="H361" s="396"/>
      <c r="I361" s="396"/>
      <c r="J361" s="396"/>
      <c r="K361" s="396"/>
      <c r="L361" s="396"/>
      <c r="M361" s="396"/>
      <c r="N361" s="396"/>
      <c r="O361" s="396"/>
      <c r="P361" s="396"/>
      <c r="Q361" s="100">
        <f>SUM(E361:P361)</f>
        <v>0</v>
      </c>
      <c r="R361" s="389"/>
      <c r="S361" s="22" t="s">
        <v>568</v>
      </c>
      <c r="T361" s="688" t="s">
        <v>554</v>
      </c>
      <c r="U361" s="396"/>
      <c r="V361" s="720"/>
      <c r="W361" s="409">
        <f t="shared" si="280"/>
        <v>0</v>
      </c>
      <c r="X361" s="409">
        <f t="shared" si="280"/>
        <v>0</v>
      </c>
      <c r="Y361" s="409">
        <f t="shared" si="280"/>
        <v>0</v>
      </c>
      <c r="Z361" s="409">
        <f t="shared" si="280"/>
        <v>0</v>
      </c>
      <c r="AA361" s="409">
        <f t="shared" si="280"/>
        <v>0</v>
      </c>
      <c r="AB361" s="409">
        <f t="shared" si="280"/>
        <v>0</v>
      </c>
      <c r="AC361" s="409">
        <f t="shared" si="280"/>
        <v>0</v>
      </c>
      <c r="AD361" s="409">
        <f t="shared" si="280"/>
        <v>0</v>
      </c>
      <c r="AE361" s="409">
        <f t="shared" si="280"/>
        <v>0</v>
      </c>
      <c r="AF361" s="409">
        <f t="shared" si="280"/>
        <v>0</v>
      </c>
      <c r="AG361" s="409">
        <f t="shared" si="280"/>
        <v>0</v>
      </c>
      <c r="AH361" s="409">
        <f t="shared" si="280"/>
        <v>0</v>
      </c>
      <c r="AI361" s="100">
        <f t="shared" si="263"/>
        <v>0</v>
      </c>
    </row>
    <row r="362" spans="2:35" ht="12.75">
      <c r="B362" s="681"/>
      <c r="C362" s="689" t="s">
        <v>392</v>
      </c>
      <c r="D362" s="404"/>
      <c r="E362" s="104">
        <f>+E364+E365</f>
        <v>0</v>
      </c>
      <c r="F362" s="104">
        <f aca="true" t="shared" si="281" ref="F362:P362">+F364+F365</f>
        <v>0</v>
      </c>
      <c r="G362" s="104">
        <f t="shared" si="281"/>
        <v>0</v>
      </c>
      <c r="H362" s="104">
        <f t="shared" si="281"/>
        <v>0</v>
      </c>
      <c r="I362" s="104">
        <f t="shared" si="281"/>
        <v>0</v>
      </c>
      <c r="J362" s="104">
        <f t="shared" si="281"/>
        <v>0</v>
      </c>
      <c r="K362" s="104">
        <f t="shared" si="281"/>
        <v>0</v>
      </c>
      <c r="L362" s="104">
        <f t="shared" si="281"/>
        <v>0</v>
      </c>
      <c r="M362" s="104">
        <f t="shared" si="281"/>
        <v>0</v>
      </c>
      <c r="N362" s="104">
        <f t="shared" si="281"/>
        <v>0</v>
      </c>
      <c r="O362" s="104">
        <f t="shared" si="281"/>
        <v>0</v>
      </c>
      <c r="P362" s="104">
        <f t="shared" si="281"/>
        <v>0</v>
      </c>
      <c r="Q362" s="99">
        <f>SUM(E362:P362)</f>
        <v>0</v>
      </c>
      <c r="R362" s="389"/>
      <c r="S362" s="681"/>
      <c r="T362" s="689" t="s">
        <v>392</v>
      </c>
      <c r="U362" s="104"/>
      <c r="V362" s="725"/>
      <c r="W362" s="677">
        <f>+W364+W365</f>
        <v>0</v>
      </c>
      <c r="X362" s="677">
        <f aca="true" t="shared" si="282" ref="X362:AH362">+X364+X365</f>
        <v>0</v>
      </c>
      <c r="Y362" s="677">
        <f t="shared" si="282"/>
        <v>0</v>
      </c>
      <c r="Z362" s="677">
        <f t="shared" si="282"/>
        <v>0</v>
      </c>
      <c r="AA362" s="677">
        <f t="shared" si="282"/>
        <v>0</v>
      </c>
      <c r="AB362" s="677">
        <f t="shared" si="282"/>
        <v>0</v>
      </c>
      <c r="AC362" s="677">
        <f t="shared" si="282"/>
        <v>0</v>
      </c>
      <c r="AD362" s="677">
        <f t="shared" si="282"/>
        <v>0</v>
      </c>
      <c r="AE362" s="677">
        <f t="shared" si="282"/>
        <v>0</v>
      </c>
      <c r="AF362" s="677">
        <f t="shared" si="282"/>
        <v>0</v>
      </c>
      <c r="AG362" s="677">
        <f t="shared" si="282"/>
        <v>0</v>
      </c>
      <c r="AH362" s="677">
        <f t="shared" si="282"/>
        <v>0</v>
      </c>
      <c r="AI362" s="99">
        <f t="shared" si="263"/>
        <v>0</v>
      </c>
    </row>
    <row r="363" spans="2:35" ht="12.75">
      <c r="B363" s="22" t="s">
        <v>569</v>
      </c>
      <c r="C363" s="405" t="s">
        <v>375</v>
      </c>
      <c r="D363" s="406"/>
      <c r="E363" s="409"/>
      <c r="F363" s="409"/>
      <c r="G363" s="409"/>
      <c r="H363" s="409"/>
      <c r="I363" s="409"/>
      <c r="J363" s="409"/>
      <c r="K363" s="409"/>
      <c r="L363" s="409"/>
      <c r="M363" s="409"/>
      <c r="N363" s="409"/>
      <c r="O363" s="409"/>
      <c r="P363" s="409"/>
      <c r="Q363" s="394"/>
      <c r="R363" s="389"/>
      <c r="S363" s="22" t="s">
        <v>569</v>
      </c>
      <c r="T363" s="405" t="s">
        <v>375</v>
      </c>
      <c r="U363" s="409"/>
      <c r="V363" s="720"/>
      <c r="W363" s="409"/>
      <c r="X363" s="409"/>
      <c r="Y363" s="409"/>
      <c r="Z363" s="409"/>
      <c r="AA363" s="409"/>
      <c r="AB363" s="409"/>
      <c r="AC363" s="409"/>
      <c r="AD363" s="409"/>
      <c r="AE363" s="409"/>
      <c r="AF363" s="409"/>
      <c r="AG363" s="409"/>
      <c r="AH363" s="409"/>
      <c r="AI363" s="394">
        <f t="shared" si="263"/>
        <v>0</v>
      </c>
    </row>
    <row r="364" spans="2:35" ht="12.75">
      <c r="B364" s="22" t="s">
        <v>570</v>
      </c>
      <c r="C364" s="391" t="s">
        <v>506</v>
      </c>
      <c r="D364" s="406" t="s">
        <v>366</v>
      </c>
      <c r="E364" s="396"/>
      <c r="F364" s="396"/>
      <c r="G364" s="396"/>
      <c r="H364" s="396"/>
      <c r="I364" s="396"/>
      <c r="J364" s="396"/>
      <c r="K364" s="396"/>
      <c r="L364" s="396"/>
      <c r="M364" s="396"/>
      <c r="N364" s="396"/>
      <c r="O364" s="396"/>
      <c r="P364" s="396"/>
      <c r="Q364" s="100">
        <f>SUM(E364:P364)</f>
        <v>0</v>
      </c>
      <c r="R364" s="389"/>
      <c r="S364" s="22" t="s">
        <v>570</v>
      </c>
      <c r="T364" s="391" t="s">
        <v>506</v>
      </c>
      <c r="U364" s="396"/>
      <c r="V364" s="720"/>
      <c r="W364" s="409">
        <f aca="true" t="shared" si="283" ref="W364:AH365">+E364*$U364</f>
        <v>0</v>
      </c>
      <c r="X364" s="409">
        <f t="shared" si="283"/>
        <v>0</v>
      </c>
      <c r="Y364" s="409">
        <f t="shared" si="283"/>
        <v>0</v>
      </c>
      <c r="Z364" s="409">
        <f t="shared" si="283"/>
        <v>0</v>
      </c>
      <c r="AA364" s="409">
        <f t="shared" si="283"/>
        <v>0</v>
      </c>
      <c r="AB364" s="409">
        <f t="shared" si="283"/>
        <v>0</v>
      </c>
      <c r="AC364" s="409">
        <f t="shared" si="283"/>
        <v>0</v>
      </c>
      <c r="AD364" s="409">
        <f t="shared" si="283"/>
        <v>0</v>
      </c>
      <c r="AE364" s="409">
        <f t="shared" si="283"/>
        <v>0</v>
      </c>
      <c r="AF364" s="409">
        <f t="shared" si="283"/>
        <v>0</v>
      </c>
      <c r="AG364" s="409">
        <f t="shared" si="283"/>
        <v>0</v>
      </c>
      <c r="AH364" s="409">
        <f t="shared" si="283"/>
        <v>0</v>
      </c>
      <c r="AI364" s="100">
        <f t="shared" si="263"/>
        <v>0</v>
      </c>
    </row>
    <row r="365" spans="2:35" ht="12.75">
      <c r="B365" s="22" t="s">
        <v>571</v>
      </c>
      <c r="C365" s="423" t="s">
        <v>368</v>
      </c>
      <c r="D365" s="406" t="s">
        <v>70</v>
      </c>
      <c r="E365" s="396"/>
      <c r="F365" s="396"/>
      <c r="G365" s="396"/>
      <c r="H365" s="396"/>
      <c r="I365" s="396"/>
      <c r="J365" s="396"/>
      <c r="K365" s="396"/>
      <c r="L365" s="396"/>
      <c r="M365" s="396"/>
      <c r="N365" s="396"/>
      <c r="O365" s="396"/>
      <c r="P365" s="396"/>
      <c r="Q365" s="100">
        <f>SUM(E365:P365)</f>
        <v>0</v>
      </c>
      <c r="R365" s="389"/>
      <c r="S365" s="22" t="s">
        <v>571</v>
      </c>
      <c r="T365" s="423" t="s">
        <v>368</v>
      </c>
      <c r="U365" s="396"/>
      <c r="V365" s="720"/>
      <c r="W365" s="409">
        <f t="shared" si="283"/>
        <v>0</v>
      </c>
      <c r="X365" s="409">
        <f t="shared" si="283"/>
        <v>0</v>
      </c>
      <c r="Y365" s="409">
        <f t="shared" si="283"/>
        <v>0</v>
      </c>
      <c r="Z365" s="409">
        <f t="shared" si="283"/>
        <v>0</v>
      </c>
      <c r="AA365" s="409">
        <f t="shared" si="283"/>
        <v>0</v>
      </c>
      <c r="AB365" s="409">
        <f t="shared" si="283"/>
        <v>0</v>
      </c>
      <c r="AC365" s="409">
        <f t="shared" si="283"/>
        <v>0</v>
      </c>
      <c r="AD365" s="409">
        <f t="shared" si="283"/>
        <v>0</v>
      </c>
      <c r="AE365" s="409">
        <f t="shared" si="283"/>
        <v>0</v>
      </c>
      <c r="AF365" s="409">
        <f t="shared" si="283"/>
        <v>0</v>
      </c>
      <c r="AG365" s="409">
        <f t="shared" si="283"/>
        <v>0</v>
      </c>
      <c r="AH365" s="409">
        <f t="shared" si="283"/>
        <v>0</v>
      </c>
      <c r="AI365" s="100">
        <f t="shared" si="263"/>
        <v>0</v>
      </c>
    </row>
    <row r="366" spans="2:35" ht="12.75">
      <c r="B366" s="672" t="s">
        <v>197</v>
      </c>
      <c r="C366" s="690" t="s">
        <v>572</v>
      </c>
      <c r="D366" s="411" t="s">
        <v>70</v>
      </c>
      <c r="E366" s="102">
        <f>E327+E315</f>
        <v>0</v>
      </c>
      <c r="F366" s="102">
        <f aca="true" t="shared" si="284" ref="F366:P366">F327+F315</f>
        <v>0</v>
      </c>
      <c r="G366" s="102">
        <f t="shared" si="284"/>
        <v>0</v>
      </c>
      <c r="H366" s="102">
        <f t="shared" si="284"/>
        <v>0</v>
      </c>
      <c r="I366" s="102">
        <f t="shared" si="284"/>
        <v>0</v>
      </c>
      <c r="J366" s="102">
        <f t="shared" si="284"/>
        <v>0</v>
      </c>
      <c r="K366" s="102">
        <f t="shared" si="284"/>
        <v>0</v>
      </c>
      <c r="L366" s="102">
        <f t="shared" si="284"/>
        <v>0</v>
      </c>
      <c r="M366" s="102">
        <f t="shared" si="284"/>
        <v>0</v>
      </c>
      <c r="N366" s="102">
        <f t="shared" si="284"/>
        <v>0</v>
      </c>
      <c r="O366" s="102">
        <f t="shared" si="284"/>
        <v>0</v>
      </c>
      <c r="P366" s="102">
        <f t="shared" si="284"/>
        <v>0</v>
      </c>
      <c r="Q366" s="103">
        <f>SUM(E366:P366)</f>
        <v>0</v>
      </c>
      <c r="R366" s="389"/>
      <c r="S366" s="672" t="s">
        <v>197</v>
      </c>
      <c r="T366" s="690" t="s">
        <v>572</v>
      </c>
      <c r="U366" s="102"/>
      <c r="V366" s="722"/>
      <c r="W366" s="430">
        <f>W327+W315</f>
        <v>0</v>
      </c>
      <c r="X366" s="430">
        <f aca="true" t="shared" si="285" ref="X366:AH366">X327+X315</f>
        <v>0</v>
      </c>
      <c r="Y366" s="430">
        <f t="shared" si="285"/>
        <v>0</v>
      </c>
      <c r="Z366" s="430">
        <f t="shared" si="285"/>
        <v>0</v>
      </c>
      <c r="AA366" s="430">
        <f t="shared" si="285"/>
        <v>0</v>
      </c>
      <c r="AB366" s="430">
        <f t="shared" si="285"/>
        <v>0</v>
      </c>
      <c r="AC366" s="430">
        <f t="shared" si="285"/>
        <v>0</v>
      </c>
      <c r="AD366" s="430">
        <f t="shared" si="285"/>
        <v>0</v>
      </c>
      <c r="AE366" s="430">
        <f t="shared" si="285"/>
        <v>0</v>
      </c>
      <c r="AF366" s="430">
        <f t="shared" si="285"/>
        <v>0</v>
      </c>
      <c r="AG366" s="430">
        <f t="shared" si="285"/>
        <v>0</v>
      </c>
      <c r="AH366" s="430">
        <f t="shared" si="285"/>
        <v>0</v>
      </c>
      <c r="AI366" s="103">
        <f t="shared" si="263"/>
        <v>0</v>
      </c>
    </row>
    <row r="367" spans="2:35" ht="12.75">
      <c r="B367" s="672" t="s">
        <v>198</v>
      </c>
      <c r="C367" s="387" t="s">
        <v>393</v>
      </c>
      <c r="D367" s="411" t="s">
        <v>70</v>
      </c>
      <c r="E367" s="430">
        <f>E370+E373</f>
        <v>0</v>
      </c>
      <c r="F367" s="430">
        <f aca="true" t="shared" si="286" ref="F367:P367">F370+F373</f>
        <v>0</v>
      </c>
      <c r="G367" s="430">
        <f t="shared" si="286"/>
        <v>0</v>
      </c>
      <c r="H367" s="430">
        <f t="shared" si="286"/>
        <v>0</v>
      </c>
      <c r="I367" s="430">
        <f t="shared" si="286"/>
        <v>0</v>
      </c>
      <c r="J367" s="430">
        <f t="shared" si="286"/>
        <v>0</v>
      </c>
      <c r="K367" s="430">
        <f t="shared" si="286"/>
        <v>0</v>
      </c>
      <c r="L367" s="430">
        <f t="shared" si="286"/>
        <v>0</v>
      </c>
      <c r="M367" s="430">
        <f t="shared" si="286"/>
        <v>0</v>
      </c>
      <c r="N367" s="430">
        <f t="shared" si="286"/>
        <v>0</v>
      </c>
      <c r="O367" s="430">
        <f t="shared" si="286"/>
        <v>0</v>
      </c>
      <c r="P367" s="430">
        <f t="shared" si="286"/>
        <v>0</v>
      </c>
      <c r="Q367" s="103">
        <f>SUM(E367:P367)</f>
        <v>0</v>
      </c>
      <c r="R367" s="389"/>
      <c r="S367" s="672" t="s">
        <v>198</v>
      </c>
      <c r="T367" s="387" t="s">
        <v>393</v>
      </c>
      <c r="U367" s="430"/>
      <c r="V367" s="722"/>
      <c r="W367" s="430">
        <f>W370+W373</f>
        <v>0</v>
      </c>
      <c r="X367" s="430">
        <f aca="true" t="shared" si="287" ref="X367:AH367">X370+X373</f>
        <v>0</v>
      </c>
      <c r="Y367" s="430">
        <f t="shared" si="287"/>
        <v>0</v>
      </c>
      <c r="Z367" s="430">
        <f t="shared" si="287"/>
        <v>0</v>
      </c>
      <c r="AA367" s="430">
        <f t="shared" si="287"/>
        <v>0</v>
      </c>
      <c r="AB367" s="430">
        <f t="shared" si="287"/>
        <v>0</v>
      </c>
      <c r="AC367" s="430">
        <f t="shared" si="287"/>
        <v>0</v>
      </c>
      <c r="AD367" s="430">
        <f t="shared" si="287"/>
        <v>0</v>
      </c>
      <c r="AE367" s="430">
        <f t="shared" si="287"/>
        <v>0</v>
      </c>
      <c r="AF367" s="430">
        <f t="shared" si="287"/>
        <v>0</v>
      </c>
      <c r="AG367" s="430">
        <f t="shared" si="287"/>
        <v>0</v>
      </c>
      <c r="AH367" s="430">
        <f t="shared" si="287"/>
        <v>0</v>
      </c>
      <c r="AI367" s="103">
        <f t="shared" si="263"/>
        <v>0</v>
      </c>
    </row>
    <row r="368" spans="2:35" ht="12.75">
      <c r="B368" s="49" t="s">
        <v>394</v>
      </c>
      <c r="C368" s="431" t="s">
        <v>395</v>
      </c>
      <c r="D368" s="413"/>
      <c r="E368" s="432"/>
      <c r="F368" s="432"/>
      <c r="G368" s="432"/>
      <c r="H368" s="432"/>
      <c r="I368" s="432"/>
      <c r="J368" s="432"/>
      <c r="K368" s="432"/>
      <c r="L368" s="432"/>
      <c r="M368" s="432"/>
      <c r="N368" s="432"/>
      <c r="O368" s="432"/>
      <c r="P368" s="432"/>
      <c r="Q368" s="433"/>
      <c r="R368" s="389"/>
      <c r="S368" s="49" t="s">
        <v>394</v>
      </c>
      <c r="T368" s="431" t="s">
        <v>395</v>
      </c>
      <c r="U368" s="432"/>
      <c r="V368" s="723"/>
      <c r="W368" s="432"/>
      <c r="X368" s="432"/>
      <c r="Y368" s="432"/>
      <c r="Z368" s="432"/>
      <c r="AA368" s="432"/>
      <c r="AB368" s="432"/>
      <c r="AC368" s="432"/>
      <c r="AD368" s="432"/>
      <c r="AE368" s="432"/>
      <c r="AF368" s="432"/>
      <c r="AG368" s="432"/>
      <c r="AH368" s="432"/>
      <c r="AI368" s="433">
        <f t="shared" si="263"/>
        <v>0</v>
      </c>
    </row>
    <row r="369" spans="2:35" ht="12.75">
      <c r="B369" s="22" t="s">
        <v>396</v>
      </c>
      <c r="C369" s="434" t="s">
        <v>397</v>
      </c>
      <c r="D369" s="406"/>
      <c r="E369" s="409"/>
      <c r="F369" s="409"/>
      <c r="G369" s="409"/>
      <c r="H369" s="409"/>
      <c r="I369" s="409"/>
      <c r="J369" s="409"/>
      <c r="K369" s="409"/>
      <c r="L369" s="409"/>
      <c r="M369" s="409"/>
      <c r="N369" s="409"/>
      <c r="O369" s="409"/>
      <c r="P369" s="409"/>
      <c r="Q369" s="100"/>
      <c r="R369" s="389"/>
      <c r="S369" s="22" t="s">
        <v>396</v>
      </c>
      <c r="T369" s="434" t="s">
        <v>397</v>
      </c>
      <c r="U369" s="409"/>
      <c r="V369" s="720"/>
      <c r="W369" s="409"/>
      <c r="X369" s="409"/>
      <c r="Y369" s="409"/>
      <c r="Z369" s="409"/>
      <c r="AA369" s="409"/>
      <c r="AB369" s="409"/>
      <c r="AC369" s="409"/>
      <c r="AD369" s="409"/>
      <c r="AE369" s="409"/>
      <c r="AF369" s="409"/>
      <c r="AG369" s="409"/>
      <c r="AH369" s="409"/>
      <c r="AI369" s="100">
        <f t="shared" si="263"/>
        <v>0</v>
      </c>
    </row>
    <row r="370" spans="2:35" ht="12.75">
      <c r="B370" s="22" t="s">
        <v>398</v>
      </c>
      <c r="C370" s="434" t="s">
        <v>368</v>
      </c>
      <c r="D370" s="406" t="s">
        <v>70</v>
      </c>
      <c r="E370" s="396"/>
      <c r="F370" s="396"/>
      <c r="G370" s="396"/>
      <c r="H370" s="396"/>
      <c r="I370" s="396"/>
      <c r="J370" s="396"/>
      <c r="K370" s="396"/>
      <c r="L370" s="396"/>
      <c r="M370" s="396"/>
      <c r="N370" s="396"/>
      <c r="O370" s="396"/>
      <c r="P370" s="396"/>
      <c r="Q370" s="100">
        <f>SUM(E370:P370)</f>
        <v>0</v>
      </c>
      <c r="R370" s="389"/>
      <c r="S370" s="22" t="s">
        <v>398</v>
      </c>
      <c r="T370" s="434" t="s">
        <v>368</v>
      </c>
      <c r="U370" s="396"/>
      <c r="V370" s="720"/>
      <c r="W370" s="409">
        <f aca="true" t="shared" si="288" ref="W370:AH370">+E370*$U370</f>
        <v>0</v>
      </c>
      <c r="X370" s="409">
        <f t="shared" si="288"/>
        <v>0</v>
      </c>
      <c r="Y370" s="409">
        <f t="shared" si="288"/>
        <v>0</v>
      </c>
      <c r="Z370" s="409">
        <f t="shared" si="288"/>
        <v>0</v>
      </c>
      <c r="AA370" s="409">
        <f t="shared" si="288"/>
        <v>0</v>
      </c>
      <c r="AB370" s="409">
        <f t="shared" si="288"/>
        <v>0</v>
      </c>
      <c r="AC370" s="409">
        <f t="shared" si="288"/>
        <v>0</v>
      </c>
      <c r="AD370" s="409">
        <f t="shared" si="288"/>
        <v>0</v>
      </c>
      <c r="AE370" s="409">
        <f t="shared" si="288"/>
        <v>0</v>
      </c>
      <c r="AF370" s="409">
        <f t="shared" si="288"/>
        <v>0</v>
      </c>
      <c r="AG370" s="409">
        <f t="shared" si="288"/>
        <v>0</v>
      </c>
      <c r="AH370" s="409">
        <f t="shared" si="288"/>
        <v>0</v>
      </c>
      <c r="AI370" s="100">
        <f t="shared" si="263"/>
        <v>0</v>
      </c>
    </row>
    <row r="371" spans="2:35" ht="12.75">
      <c r="B371" s="22" t="s">
        <v>399</v>
      </c>
      <c r="C371" s="435" t="s">
        <v>400</v>
      </c>
      <c r="D371" s="406"/>
      <c r="E371" s="409"/>
      <c r="F371" s="409"/>
      <c r="G371" s="409"/>
      <c r="H371" s="409"/>
      <c r="I371" s="409"/>
      <c r="J371" s="409"/>
      <c r="K371" s="409"/>
      <c r="L371" s="409"/>
      <c r="M371" s="409"/>
      <c r="N371" s="409"/>
      <c r="O371" s="409"/>
      <c r="P371" s="409"/>
      <c r="Q371" s="436"/>
      <c r="R371" s="389"/>
      <c r="S371" s="22" t="s">
        <v>399</v>
      </c>
      <c r="T371" s="435" t="s">
        <v>400</v>
      </c>
      <c r="U371" s="409"/>
      <c r="V371" s="720"/>
      <c r="W371" s="409"/>
      <c r="X371" s="409"/>
      <c r="Y371" s="409"/>
      <c r="Z371" s="409"/>
      <c r="AA371" s="409"/>
      <c r="AB371" s="409"/>
      <c r="AC371" s="409"/>
      <c r="AD371" s="409"/>
      <c r="AE371" s="409"/>
      <c r="AF371" s="409"/>
      <c r="AG371" s="409"/>
      <c r="AH371" s="409"/>
      <c r="AI371" s="436">
        <f t="shared" si="263"/>
        <v>0</v>
      </c>
    </row>
    <row r="372" spans="2:35" ht="12.75">
      <c r="B372" s="22" t="s">
        <v>401</v>
      </c>
      <c r="C372" s="434" t="s">
        <v>402</v>
      </c>
      <c r="D372" s="406"/>
      <c r="E372" s="409"/>
      <c r="F372" s="409"/>
      <c r="G372" s="409"/>
      <c r="H372" s="409"/>
      <c r="I372" s="409"/>
      <c r="J372" s="409"/>
      <c r="K372" s="409"/>
      <c r="L372" s="409"/>
      <c r="M372" s="409"/>
      <c r="N372" s="409"/>
      <c r="O372" s="409"/>
      <c r="P372" s="409"/>
      <c r="Q372" s="100"/>
      <c r="R372" s="389"/>
      <c r="S372" s="22" t="s">
        <v>401</v>
      </c>
      <c r="T372" s="434" t="s">
        <v>402</v>
      </c>
      <c r="U372" s="409"/>
      <c r="V372" s="720"/>
      <c r="W372" s="409"/>
      <c r="X372" s="409"/>
      <c r="Y372" s="409"/>
      <c r="Z372" s="409"/>
      <c r="AA372" s="409"/>
      <c r="AB372" s="409"/>
      <c r="AC372" s="409"/>
      <c r="AD372" s="409"/>
      <c r="AE372" s="409"/>
      <c r="AF372" s="409"/>
      <c r="AG372" s="409"/>
      <c r="AH372" s="409"/>
      <c r="AI372" s="100">
        <f t="shared" si="263"/>
        <v>0</v>
      </c>
    </row>
    <row r="373" spans="2:35" ht="12.75">
      <c r="B373" s="691" t="s">
        <v>403</v>
      </c>
      <c r="C373" s="692" t="s">
        <v>368</v>
      </c>
      <c r="D373" s="425" t="s">
        <v>70</v>
      </c>
      <c r="E373" s="402"/>
      <c r="F373" s="402"/>
      <c r="G373" s="402"/>
      <c r="H373" s="402"/>
      <c r="I373" s="402"/>
      <c r="J373" s="402"/>
      <c r="K373" s="402"/>
      <c r="L373" s="402"/>
      <c r="M373" s="402"/>
      <c r="N373" s="402"/>
      <c r="O373" s="402"/>
      <c r="P373" s="402"/>
      <c r="Q373" s="426">
        <f>SUM(E373:P373)</f>
        <v>0</v>
      </c>
      <c r="R373" s="389"/>
      <c r="S373" s="691" t="s">
        <v>403</v>
      </c>
      <c r="T373" s="692" t="s">
        <v>368</v>
      </c>
      <c r="U373" s="402"/>
      <c r="V373" s="726"/>
      <c r="W373" s="699">
        <f aca="true" t="shared" si="289" ref="W373:AH373">+E373*$U373</f>
        <v>0</v>
      </c>
      <c r="X373" s="699">
        <f t="shared" si="289"/>
        <v>0</v>
      </c>
      <c r="Y373" s="699">
        <f t="shared" si="289"/>
        <v>0</v>
      </c>
      <c r="Z373" s="699">
        <f t="shared" si="289"/>
        <v>0</v>
      </c>
      <c r="AA373" s="699">
        <f t="shared" si="289"/>
        <v>0</v>
      </c>
      <c r="AB373" s="699">
        <f t="shared" si="289"/>
        <v>0</v>
      </c>
      <c r="AC373" s="699">
        <f t="shared" si="289"/>
        <v>0</v>
      </c>
      <c r="AD373" s="699">
        <f t="shared" si="289"/>
        <v>0</v>
      </c>
      <c r="AE373" s="699">
        <f t="shared" si="289"/>
        <v>0</v>
      </c>
      <c r="AF373" s="699">
        <f t="shared" si="289"/>
        <v>0</v>
      </c>
      <c r="AG373" s="699">
        <f t="shared" si="289"/>
        <v>0</v>
      </c>
      <c r="AH373" s="699">
        <f t="shared" si="289"/>
        <v>0</v>
      </c>
      <c r="AI373" s="426">
        <f t="shared" si="263"/>
        <v>0</v>
      </c>
    </row>
    <row r="374" spans="2:35" ht="12.75">
      <c r="B374" s="672" t="s">
        <v>259</v>
      </c>
      <c r="C374" s="690" t="s">
        <v>573</v>
      </c>
      <c r="D374" s="411" t="s">
        <v>70</v>
      </c>
      <c r="E374" s="102">
        <f>E366+E367</f>
        <v>0</v>
      </c>
      <c r="F374" s="102">
        <f aca="true" t="shared" si="290" ref="F374:P374">F366+F367</f>
        <v>0</v>
      </c>
      <c r="G374" s="102">
        <f t="shared" si="290"/>
        <v>0</v>
      </c>
      <c r="H374" s="102">
        <f t="shared" si="290"/>
        <v>0</v>
      </c>
      <c r="I374" s="102">
        <f t="shared" si="290"/>
        <v>0</v>
      </c>
      <c r="J374" s="102">
        <f t="shared" si="290"/>
        <v>0</v>
      </c>
      <c r="K374" s="102">
        <f t="shared" si="290"/>
        <v>0</v>
      </c>
      <c r="L374" s="102">
        <f t="shared" si="290"/>
        <v>0</v>
      </c>
      <c r="M374" s="102">
        <f t="shared" si="290"/>
        <v>0</v>
      </c>
      <c r="N374" s="102">
        <f t="shared" si="290"/>
        <v>0</v>
      </c>
      <c r="O374" s="102">
        <f t="shared" si="290"/>
        <v>0</v>
      </c>
      <c r="P374" s="102">
        <f t="shared" si="290"/>
        <v>0</v>
      </c>
      <c r="Q374" s="103">
        <f>SUM(E374:P374)</f>
        <v>0</v>
      </c>
      <c r="R374" s="389"/>
      <c r="S374" s="672" t="s">
        <v>259</v>
      </c>
      <c r="T374" s="690" t="s">
        <v>573</v>
      </c>
      <c r="U374" s="102"/>
      <c r="V374" s="722"/>
      <c r="W374" s="430">
        <f>W366+W367</f>
        <v>0</v>
      </c>
      <c r="X374" s="430">
        <f aca="true" t="shared" si="291" ref="X374:AH374">X366+X367</f>
        <v>0</v>
      </c>
      <c r="Y374" s="430">
        <f t="shared" si="291"/>
        <v>0</v>
      </c>
      <c r="Z374" s="430">
        <f t="shared" si="291"/>
        <v>0</v>
      </c>
      <c r="AA374" s="430">
        <f t="shared" si="291"/>
        <v>0</v>
      </c>
      <c r="AB374" s="430">
        <f t="shared" si="291"/>
        <v>0</v>
      </c>
      <c r="AC374" s="430">
        <f t="shared" si="291"/>
        <v>0</v>
      </c>
      <c r="AD374" s="430">
        <f t="shared" si="291"/>
        <v>0</v>
      </c>
      <c r="AE374" s="430">
        <f t="shared" si="291"/>
        <v>0</v>
      </c>
      <c r="AF374" s="430">
        <f t="shared" si="291"/>
        <v>0</v>
      </c>
      <c r="AG374" s="430">
        <f t="shared" si="291"/>
        <v>0</v>
      </c>
      <c r="AH374" s="430">
        <f t="shared" si="291"/>
        <v>0</v>
      </c>
      <c r="AI374" s="103">
        <f>SUM(W374:AH374)</f>
        <v>0</v>
      </c>
    </row>
    <row r="375" spans="2:35" ht="13.5" thickBot="1">
      <c r="B375" s="693" t="s">
        <v>574</v>
      </c>
      <c r="C375" s="439" t="s">
        <v>351</v>
      </c>
      <c r="D375" s="694" t="s">
        <v>70</v>
      </c>
      <c r="E375" s="695">
        <f>E314+E374</f>
        <v>0</v>
      </c>
      <c r="F375" s="695">
        <f aca="true" t="shared" si="292" ref="F375:P375">F314+F374</f>
        <v>0</v>
      </c>
      <c r="G375" s="695">
        <f t="shared" si="292"/>
        <v>0</v>
      </c>
      <c r="H375" s="695">
        <f t="shared" si="292"/>
        <v>0</v>
      </c>
      <c r="I375" s="695">
        <f t="shared" si="292"/>
        <v>0</v>
      </c>
      <c r="J375" s="695">
        <f t="shared" si="292"/>
        <v>0</v>
      </c>
      <c r="K375" s="695">
        <f t="shared" si="292"/>
        <v>0</v>
      </c>
      <c r="L375" s="695">
        <f t="shared" si="292"/>
        <v>0</v>
      </c>
      <c r="M375" s="695">
        <f t="shared" si="292"/>
        <v>0</v>
      </c>
      <c r="N375" s="695">
        <f t="shared" si="292"/>
        <v>0</v>
      </c>
      <c r="O375" s="695">
        <f t="shared" si="292"/>
        <v>0</v>
      </c>
      <c r="P375" s="695">
        <f t="shared" si="292"/>
        <v>0</v>
      </c>
      <c r="Q375" s="696">
        <f>SUM(E375:P375)</f>
        <v>0</v>
      </c>
      <c r="R375" s="389"/>
      <c r="S375" s="693" t="s">
        <v>574</v>
      </c>
      <c r="T375" s="439" t="s">
        <v>351</v>
      </c>
      <c r="U375" s="695"/>
      <c r="V375" s="695"/>
      <c r="W375" s="701">
        <f>W314+W374</f>
        <v>0</v>
      </c>
      <c r="X375" s="701">
        <f aca="true" t="shared" si="293" ref="X375:AH375">X314+X374</f>
        <v>0</v>
      </c>
      <c r="Y375" s="701">
        <f t="shared" si="293"/>
        <v>0</v>
      </c>
      <c r="Z375" s="701">
        <f t="shared" si="293"/>
        <v>0</v>
      </c>
      <c r="AA375" s="701">
        <f t="shared" si="293"/>
        <v>0</v>
      </c>
      <c r="AB375" s="701">
        <f t="shared" si="293"/>
        <v>0</v>
      </c>
      <c r="AC375" s="701">
        <f t="shared" si="293"/>
        <v>0</v>
      </c>
      <c r="AD375" s="701">
        <f t="shared" si="293"/>
        <v>0</v>
      </c>
      <c r="AE375" s="701">
        <f t="shared" si="293"/>
        <v>0</v>
      </c>
      <c r="AF375" s="701">
        <f t="shared" si="293"/>
        <v>0</v>
      </c>
      <c r="AG375" s="701">
        <f t="shared" si="293"/>
        <v>0</v>
      </c>
      <c r="AH375" s="701">
        <f t="shared" si="293"/>
        <v>0</v>
      </c>
      <c r="AI375" s="696">
        <f>SUM(W375:AH375)</f>
        <v>0</v>
      </c>
    </row>
    <row r="376" spans="2:35" ht="13.5" thickTop="1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 s="389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 s="389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2" ht="12.75">
      <c r="B378" s="441"/>
      <c r="C378" s="442"/>
      <c r="D378" s="442"/>
      <c r="E378" s="443"/>
      <c r="F378" s="443"/>
      <c r="G378" s="443"/>
      <c r="H378" s="443"/>
      <c r="I378" s="443"/>
      <c r="J378" s="443"/>
      <c r="K378" s="443"/>
      <c r="L378" s="443"/>
      <c r="M378" s="443"/>
      <c r="N378" s="443"/>
      <c r="O378" s="443"/>
      <c r="P378" s="444"/>
      <c r="Q378" s="443"/>
      <c r="R378" s="389"/>
      <c r="S378" s="445"/>
      <c r="T378" s="381"/>
      <c r="W378" s="444"/>
      <c r="X378" s="444"/>
      <c r="Y378" s="444"/>
      <c r="Z378" s="444"/>
      <c r="AA378" s="444"/>
      <c r="AB378" s="444"/>
      <c r="AC378" s="444"/>
      <c r="AD378" s="444"/>
      <c r="AE378" s="444"/>
      <c r="AF378" s="444"/>
    </row>
    <row r="380" spans="3:9" ht="12.75">
      <c r="C380" s="886" t="str">
        <f>+"ОСТВАРЕНЕ ЦЕНЕ ДИСТРИБУЦИЈЕ ЗА РЕЗЕРВНО СНАБДЕВАЊЕ У "&amp;$E$13&amp;". ГОДИНИ"</f>
        <v>ОСТВАРЕНЕ ЦЕНЕ ДИСТРИБУЦИЈЕ ЗА РЕЗЕРВНО СНАБДЕВАЊЕ У 2017. ГОДИНИ</v>
      </c>
      <c r="D380" s="886"/>
      <c r="E380" s="886"/>
      <c r="F380" s="886"/>
      <c r="G380" s="886"/>
      <c r="H380" s="886"/>
      <c r="I380" s="886"/>
    </row>
    <row r="381" spans="3:9" ht="13.5" thickBot="1">
      <c r="C381" s="644"/>
      <c r="D381" s="644"/>
      <c r="E381" s="644"/>
      <c r="F381" s="644"/>
      <c r="G381" s="644"/>
      <c r="H381" s="644"/>
      <c r="I381"/>
    </row>
    <row r="382" spans="3:9" ht="13.5" thickTop="1">
      <c r="C382" s="645"/>
      <c r="D382" s="646" t="s">
        <v>363</v>
      </c>
      <c r="E382" s="647" t="s">
        <v>499</v>
      </c>
      <c r="F382" s="647" t="s">
        <v>500</v>
      </c>
      <c r="G382" s="647" t="s">
        <v>501</v>
      </c>
      <c r="H382" s="648" t="s">
        <v>502</v>
      </c>
      <c r="I382" s="649">
        <f>+$E$13</f>
        <v>2017</v>
      </c>
    </row>
    <row r="383" spans="3:9" ht="12.75">
      <c r="C383" s="650" t="str">
        <f>+C280</f>
        <v>ВИСОКИ НАПОН - (110kV)</v>
      </c>
      <c r="D383" s="651" t="s">
        <v>343</v>
      </c>
      <c r="E383" s="652">
        <f>IF(SUM(E280:G280)=0,,SUM(W280:Y280)/SUM(E280:G280))</f>
        <v>0</v>
      </c>
      <c r="F383" s="652">
        <f>IF(SUM(H280:J280)=0,,SUM(Z280:AB280)/SUM(H280:J280))</f>
        <v>0</v>
      </c>
      <c r="G383" s="652">
        <f>IF(SUM(K280:M280)=0,,SUM(AC280:AE280)/SUM(K280:M280))</f>
        <v>0</v>
      </c>
      <c r="H383" s="653">
        <f>IF(SUM(N280:P280)=0,,SUM(AF280:AH280)/SUM(N280:P280))</f>
        <v>0</v>
      </c>
      <c r="I383" s="654">
        <f>IF(Q280=0,,AI280/Q280)</f>
        <v>0</v>
      </c>
    </row>
    <row r="384" spans="3:9" ht="12.75">
      <c r="C384" s="655" t="str">
        <f>+C291</f>
        <v>СРЕДЊИ НАПОН (35 kV + 10(20) kV) </v>
      </c>
      <c r="D384" s="656" t="s">
        <v>343</v>
      </c>
      <c r="E384" s="657">
        <f>IF(SUM(E291:G291)=0,,SUM(W291:Y291)/SUM(E291:G291))</f>
        <v>0</v>
      </c>
      <c r="F384" s="657">
        <f>IF(SUM(H291:J291)=0,,SUM(Z291:AB291)/SUM(H291:J291))</f>
        <v>0</v>
      </c>
      <c r="G384" s="657">
        <f>IF(SUM(K291:M291)=0,,SUM(AC291:AE291)/SUM(K291:M291))</f>
        <v>0</v>
      </c>
      <c r="H384" s="658">
        <f>IF(SUM(N291:P291)=0,,SUM(AF291:AH291)/SUM(N291:P291))</f>
        <v>0</v>
      </c>
      <c r="I384" s="659">
        <f>IF(Q291=0,,AI291/Q291)</f>
        <v>0</v>
      </c>
    </row>
    <row r="385" spans="3:9" ht="12.75">
      <c r="C385" s="655" t="str">
        <f>+C292</f>
        <v>Средњи напон  -  (35 kV)</v>
      </c>
      <c r="D385" s="392" t="s">
        <v>343</v>
      </c>
      <c r="E385" s="657">
        <f>IF(SUM(E292:G292)=0,,SUM(W292:Y292)/SUM(E292:G292))</f>
        <v>0</v>
      </c>
      <c r="F385" s="657">
        <f>IF(SUM(H292:J292)=0,,SUM(Z292:AB292)/SUM(H292:J292))</f>
        <v>0</v>
      </c>
      <c r="G385" s="657">
        <f>IF(SUM(K292:M292)=0,,SUM(AC292:AE292)/SUM(K292:M292))</f>
        <v>0</v>
      </c>
      <c r="H385" s="658">
        <f>IF(SUM(N292:P292)=0,,SUM(AF292:AH292)/SUM(N292:P292))</f>
        <v>0</v>
      </c>
      <c r="I385" s="659">
        <f>IF(Q292=0,,AI292/Q292)</f>
        <v>0</v>
      </c>
    </row>
    <row r="386" spans="3:9" ht="12.75">
      <c r="C386" s="655" t="str">
        <f>+C303</f>
        <v>Средњи напон  -  (10/20 kV)</v>
      </c>
      <c r="D386" s="392" t="s">
        <v>343</v>
      </c>
      <c r="E386" s="657">
        <f>IF(SUM(E303:G303)=0,,SUM(W303:Y303)/SUM(E303:G303))</f>
        <v>0</v>
      </c>
      <c r="F386" s="657">
        <f>IF(SUM(H303:J303)=0,,SUM(Z303:AB303)/SUM(H303:J303))</f>
        <v>0</v>
      </c>
      <c r="G386" s="657">
        <f>IF(SUM(K303:M303)=0,,SUM(AC303:AE303)/SUM(K303:M303))</f>
        <v>0</v>
      </c>
      <c r="H386" s="658">
        <f>IF(SUM(N303:P303)=0,,SUM(AF303:AH303)/SUM(N303:P303))</f>
        <v>0</v>
      </c>
      <c r="I386" s="659">
        <f>IF(Q303=0,,AI303/Q303)</f>
        <v>0</v>
      </c>
    </row>
    <row r="387" spans="3:9" ht="12.75">
      <c r="C387" s="655" t="str">
        <f>+C315</f>
        <v>НИСКИ НАПОН  (0,4 kV I степен)</v>
      </c>
      <c r="D387" s="392" t="s">
        <v>343</v>
      </c>
      <c r="E387" s="657">
        <f>IF(SUM(E315:G315)=0,,SUM(W315:Y315)/SUM(E315:G315))</f>
        <v>0</v>
      </c>
      <c r="F387" s="657">
        <f>IF(SUM(H315:J315)=0,,SUM(Z315:AB315)/SUM(H315:J315))</f>
        <v>0</v>
      </c>
      <c r="G387" s="657">
        <f>IF(SUM(K315:M315)=0,,SUM(AC315:AE315)/SUM(K315:M315))</f>
        <v>0</v>
      </c>
      <c r="H387" s="658">
        <f>IF(SUM(N315:P315)=0,,SUM(AF315:AH315)/SUM(N315:P315))</f>
        <v>0</v>
      </c>
      <c r="I387" s="659">
        <f>IF(Q315=0,,AI315/Q315)</f>
        <v>0</v>
      </c>
    </row>
    <row r="388" spans="3:9" ht="12.75">
      <c r="C388" s="655" t="str">
        <f>+C327</f>
        <v>ШИРОКА ПОТРОШЊА </v>
      </c>
      <c r="D388" s="392" t="s">
        <v>343</v>
      </c>
      <c r="E388" s="657">
        <f>IF(SUM(E327:G327)=0,,SUM(W327:Y327)/SUM(E327:G327))</f>
        <v>0</v>
      </c>
      <c r="F388" s="657">
        <f>IF(SUM(H327:J327)=0,,SUM(Z327:AB327)/SUM(H327:J327))</f>
        <v>0</v>
      </c>
      <c r="G388" s="657">
        <f>IF(SUM(K327:M327)=0,,SUM(AC327:AE327)/SUM(K327:M327))</f>
        <v>0</v>
      </c>
      <c r="H388" s="658">
        <f>IF(SUM(N327:P327)=0,,SUM(AF327:AH327)/SUM(N327:P327))</f>
        <v>0</v>
      </c>
      <c r="I388" s="659">
        <f>IF(Q327=0,,AI327/Q327)</f>
        <v>0</v>
      </c>
    </row>
    <row r="389" spans="3:9" ht="12.75">
      <c r="C389" s="655" t="str">
        <f>+C328</f>
        <v>ШП - Комерцијала и остали (0,4 kV II степен)</v>
      </c>
      <c r="D389" s="392" t="s">
        <v>343</v>
      </c>
      <c r="E389" s="657">
        <f>IF(SUM(E328:G328)=0,,SUM(W328:Y328)/SUM(E328:G328))</f>
        <v>0</v>
      </c>
      <c r="F389" s="657">
        <f>IF(SUM(H328:J328)=0,,SUM(Z328:AB328)/SUM(H328:J328))</f>
        <v>0</v>
      </c>
      <c r="G389" s="657">
        <f>IF(SUM(K328:M328)=0,,SUM(AC328:AE328)/SUM(K328:M328))</f>
        <v>0</v>
      </c>
      <c r="H389" s="658">
        <f>IF(SUM(N328:P328)=0,,SUM(AF328:AH328)/SUM(N328:P328))</f>
        <v>0</v>
      </c>
      <c r="I389" s="659">
        <f>IF(Q328=0,,AI328/Q328)</f>
        <v>0</v>
      </c>
    </row>
    <row r="390" spans="3:9" ht="12.75">
      <c r="C390" s="660" t="str">
        <f>+C345</f>
        <v>ШП - домаћинство</v>
      </c>
      <c r="D390" s="399" t="s">
        <v>343</v>
      </c>
      <c r="E390" s="661">
        <f>IF(SUM(E345:G345)=0,,SUM(W345:Y345)/SUM(E345:G345))</f>
        <v>0</v>
      </c>
      <c r="F390" s="661">
        <f>IF(SUM(H345:J345)=0,,SUM(Z345:AB345)/SUM(H345:J345))</f>
        <v>0</v>
      </c>
      <c r="G390" s="661">
        <f>IF(SUM(K345:M345)=0,,SUM(AC345:AE345)/SUM(K345:M345))</f>
        <v>0</v>
      </c>
      <c r="H390" s="662">
        <f>IF(SUM(N345:P345)=0,,SUM(AF345:AH345)/SUM(N345:P345))</f>
        <v>0</v>
      </c>
      <c r="I390" s="663">
        <f>IF(Q345=0,,AI345/Q345)</f>
        <v>0</v>
      </c>
    </row>
    <row r="391" spans="3:9" ht="12.75">
      <c r="C391" s="660" t="str">
        <f>+C367</f>
        <v>ЈАВНО ОСВЕТЉЕЊЕ</v>
      </c>
      <c r="D391" s="399" t="s">
        <v>343</v>
      </c>
      <c r="E391" s="661">
        <f>IF(SUM(E367:G367)=0,,SUM(W367:Y367)/SUM(E367:G367))</f>
        <v>0</v>
      </c>
      <c r="F391" s="661">
        <f>IF(SUM(H367:J367)=0,,SUM(Z367:AB367)/SUM(H367:J367))</f>
        <v>0</v>
      </c>
      <c r="G391" s="661">
        <f>IF(SUM(K367:M367)=0,,SUM(AC367:AE367)/SUM(K367:M367))</f>
        <v>0</v>
      </c>
      <c r="H391" s="662">
        <f>IF(SUM(N367:P367)=0,,SUM(AF367:AH367)/SUM(N367:P367))</f>
        <v>0</v>
      </c>
      <c r="I391" s="663">
        <f>IF(Q367=0,,AI367/Q367)</f>
        <v>0</v>
      </c>
    </row>
    <row r="392" spans="3:9" ht="13.5" thickBot="1">
      <c r="C392" s="664" t="str">
        <f>+C375</f>
        <v>УКУПНО</v>
      </c>
      <c r="D392" s="665" t="s">
        <v>343</v>
      </c>
      <c r="E392" s="666">
        <f>IF(SUM(E375:G375)=0,,SUM(W375:Y375)/SUM(E375:G375))</f>
        <v>0</v>
      </c>
      <c r="F392" s="666">
        <f>IF(SUM(H375:J375)=0,,SUM(Z375:AB375)/SUM(H375:J375))</f>
        <v>0</v>
      </c>
      <c r="G392" s="666">
        <f>IF(SUM(K375:M375)=0,,SUM(AC375:AE375)/SUM(K375:M375))</f>
        <v>0</v>
      </c>
      <c r="H392" s="667">
        <f>IF(SUM(N375:P375)=0,,SUM(AF375:AF375)/SUM(N375:P375))</f>
        <v>0</v>
      </c>
      <c r="I392" s="668">
        <f>IF(Q375=0,,#REF!/Q375)</f>
        <v>0</v>
      </c>
    </row>
    <row r="393" ht="13.5" thickTop="1"/>
    <row r="395" spans="2:35" ht="12.75">
      <c r="B395" s="905" t="str">
        <f>+"ОСТВАРЕЊЕ ЕЕ БИЛАНСА У "&amp;$E$13&amp;". ГОДИНИ"</f>
        <v>ОСТВАРЕЊЕ ЕЕ БИЛАНСА У 2017. ГОДИНИ</v>
      </c>
      <c r="C395" s="905"/>
      <c r="D395" s="905"/>
      <c r="E395" s="905"/>
      <c r="F395" s="905"/>
      <c r="G395" s="905"/>
      <c r="H395" s="905"/>
      <c r="I395" s="905"/>
      <c r="J395" s="905"/>
      <c r="K395" s="905"/>
      <c r="L395" s="905"/>
      <c r="M395" s="905"/>
      <c r="N395" s="905"/>
      <c r="O395" s="905"/>
      <c r="P395" s="905"/>
      <c r="Q395" s="905"/>
      <c r="R395" s="368"/>
      <c r="S395" s="905" t="str">
        <f>+"ОСТВАРЕН ПРИХОД У "&amp;$E$13&amp;". ГОДИНИ"</f>
        <v>ОСТВАРЕН ПРИХОД У 2017. ГОДИНИ</v>
      </c>
      <c r="T395" s="905"/>
      <c r="U395" s="905"/>
      <c r="V395" s="905"/>
      <c r="W395" s="905"/>
      <c r="X395" s="905"/>
      <c r="Y395" s="905"/>
      <c r="Z395" s="905"/>
      <c r="AA395" s="905"/>
      <c r="AB395" s="905"/>
      <c r="AC395" s="905"/>
      <c r="AD395" s="905"/>
      <c r="AE395" s="905"/>
      <c r="AF395" s="905"/>
      <c r="AG395" s="905"/>
      <c r="AH395" s="905"/>
      <c r="AI395" s="905"/>
    </row>
    <row r="396" spans="2:35" ht="13.5">
      <c r="B396" s="372"/>
      <c r="C396" s="373"/>
      <c r="D396" s="373"/>
      <c r="E396" s="374"/>
      <c r="F396" s="374"/>
      <c r="G396" s="374"/>
      <c r="H396" s="374"/>
      <c r="I396" s="375"/>
      <c r="J396" s="375"/>
      <c r="K396" s="375"/>
      <c r="L396" s="375"/>
      <c r="M396" s="375"/>
      <c r="N396" s="375"/>
      <c r="O396" s="375"/>
      <c r="P396" s="375"/>
      <c r="Q396" s="375"/>
      <c r="R396" s="376"/>
      <c r="S396" s="369"/>
      <c r="T396" s="377"/>
      <c r="U396" s="371"/>
      <c r="V396" s="371"/>
      <c r="W396" s="371"/>
      <c r="X396" s="371"/>
      <c r="Y396" s="378"/>
      <c r="Z396" s="371"/>
      <c r="AA396" s="371"/>
      <c r="AB396" s="371"/>
      <c r="AC396" s="371"/>
      <c r="AD396" s="371"/>
      <c r="AE396" s="371"/>
      <c r="AF396" s="371"/>
      <c r="AG396" s="371"/>
      <c r="AH396" s="370"/>
      <c r="AI396" s="370"/>
    </row>
    <row r="397" spans="2:35" ht="14.25" thickBot="1">
      <c r="B397" s="379"/>
      <c r="C397" s="375"/>
      <c r="D397" s="375"/>
      <c r="E397" s="375"/>
      <c r="F397" s="375"/>
      <c r="G397" s="375"/>
      <c r="H397" s="375"/>
      <c r="I397" s="380"/>
      <c r="J397" s="375"/>
      <c r="K397" s="375"/>
      <c r="L397" s="375"/>
      <c r="M397" s="375"/>
      <c r="N397" s="380"/>
      <c r="O397" s="375"/>
      <c r="P397" s="375"/>
      <c r="Q397" s="375"/>
      <c r="S397" s="369"/>
      <c r="T397" s="377"/>
      <c r="U397" s="371"/>
      <c r="V397" s="371"/>
      <c r="W397" s="371"/>
      <c r="X397" s="371"/>
      <c r="Y397" s="378"/>
      <c r="Z397" s="371"/>
      <c r="AA397" s="371"/>
      <c r="AB397" s="371"/>
      <c r="AC397" s="371"/>
      <c r="AD397" s="371"/>
      <c r="AE397" s="371"/>
      <c r="AF397" s="371"/>
      <c r="AG397" s="371"/>
      <c r="AH397" s="370"/>
      <c r="AI397" s="370"/>
    </row>
    <row r="398" spans="2:35" ht="13.5" thickTop="1">
      <c r="B398" s="871" t="s">
        <v>202</v>
      </c>
      <c r="C398" s="889" t="s">
        <v>362</v>
      </c>
      <c r="D398" s="873" t="s">
        <v>363</v>
      </c>
      <c r="E398" s="897" t="s">
        <v>364</v>
      </c>
      <c r="F398" s="897"/>
      <c r="G398" s="897"/>
      <c r="H398" s="897"/>
      <c r="I398" s="897"/>
      <c r="J398" s="897"/>
      <c r="K398" s="897"/>
      <c r="L398" s="897"/>
      <c r="M398" s="897"/>
      <c r="N398" s="897"/>
      <c r="O398" s="897"/>
      <c r="P398" s="897"/>
      <c r="Q398" s="898"/>
      <c r="R398" s="381"/>
      <c r="S398" s="912" t="s">
        <v>202</v>
      </c>
      <c r="T398" s="914" t="s">
        <v>362</v>
      </c>
      <c r="U398" s="875" t="s">
        <v>437</v>
      </c>
      <c r="V398" s="876"/>
      <c r="W398" s="909" t="s">
        <v>365</v>
      </c>
      <c r="X398" s="910"/>
      <c r="Y398" s="910"/>
      <c r="Z398" s="910"/>
      <c r="AA398" s="910"/>
      <c r="AB398" s="910"/>
      <c r="AC398" s="910"/>
      <c r="AD398" s="910"/>
      <c r="AE398" s="910"/>
      <c r="AF398" s="910"/>
      <c r="AG398" s="910"/>
      <c r="AH398" s="910"/>
      <c r="AI398" s="911"/>
    </row>
    <row r="399" spans="2:35" ht="12.75">
      <c r="B399" s="872"/>
      <c r="C399" s="890"/>
      <c r="D399" s="874"/>
      <c r="E399" s="382" t="s">
        <v>205</v>
      </c>
      <c r="F399" s="382" t="s">
        <v>206</v>
      </c>
      <c r="G399" s="382" t="s">
        <v>207</v>
      </c>
      <c r="H399" s="382" t="s">
        <v>332</v>
      </c>
      <c r="I399" s="382" t="s">
        <v>333</v>
      </c>
      <c r="J399" s="382" t="s">
        <v>334</v>
      </c>
      <c r="K399" s="382" t="s">
        <v>335</v>
      </c>
      <c r="L399" s="382" t="s">
        <v>336</v>
      </c>
      <c r="M399" s="382" t="s">
        <v>337</v>
      </c>
      <c r="N399" s="382" t="s">
        <v>338</v>
      </c>
      <c r="O399" s="382" t="s">
        <v>346</v>
      </c>
      <c r="P399" s="382" t="s">
        <v>347</v>
      </c>
      <c r="Q399" s="383" t="s">
        <v>348</v>
      </c>
      <c r="R399" s="384"/>
      <c r="S399" s="913"/>
      <c r="T399" s="915"/>
      <c r="U399" s="877"/>
      <c r="V399" s="878"/>
      <c r="W399" s="385" t="s">
        <v>205</v>
      </c>
      <c r="X399" s="385" t="s">
        <v>206</v>
      </c>
      <c r="Y399" s="704" t="s">
        <v>207</v>
      </c>
      <c r="Z399" s="385" t="s">
        <v>332</v>
      </c>
      <c r="AA399" s="385" t="s">
        <v>333</v>
      </c>
      <c r="AB399" s="385" t="s">
        <v>334</v>
      </c>
      <c r="AC399" s="385" t="s">
        <v>335</v>
      </c>
      <c r="AD399" s="385" t="s">
        <v>336</v>
      </c>
      <c r="AE399" s="385" t="s">
        <v>337</v>
      </c>
      <c r="AF399" s="385" t="s">
        <v>338</v>
      </c>
      <c r="AG399" s="385" t="s">
        <v>346</v>
      </c>
      <c r="AH399" s="385" t="s">
        <v>347</v>
      </c>
      <c r="AI399" s="386" t="s">
        <v>348</v>
      </c>
    </row>
    <row r="400" spans="2:35" ht="12.75">
      <c r="B400" s="45"/>
      <c r="C400" s="387" t="s">
        <v>503</v>
      </c>
      <c r="D400" s="411"/>
      <c r="E400" s="670"/>
      <c r="F400" s="670"/>
      <c r="G400" s="670"/>
      <c r="H400" s="670"/>
      <c r="I400" s="670"/>
      <c r="J400" s="670"/>
      <c r="K400" s="670"/>
      <c r="L400" s="670"/>
      <c r="M400" s="670"/>
      <c r="N400" s="670"/>
      <c r="O400" s="670"/>
      <c r="P400" s="670"/>
      <c r="Q400" s="671"/>
      <c r="R400" s="389"/>
      <c r="S400" s="45"/>
      <c r="T400" s="387" t="s">
        <v>503</v>
      </c>
      <c r="U400" s="710">
        <v>42430</v>
      </c>
      <c r="V400" s="707"/>
      <c r="W400" s="702"/>
      <c r="X400" s="702"/>
      <c r="Y400" s="702"/>
      <c r="Z400" s="702"/>
      <c r="AA400" s="702"/>
      <c r="AB400" s="702"/>
      <c r="AC400" s="702"/>
      <c r="AD400" s="702"/>
      <c r="AE400" s="702"/>
      <c r="AF400" s="702"/>
      <c r="AG400" s="702"/>
      <c r="AH400" s="702"/>
      <c r="AI400" s="671"/>
    </row>
    <row r="401" spans="2:35" ht="12.75">
      <c r="B401" s="672" t="s">
        <v>192</v>
      </c>
      <c r="C401" s="387" t="s">
        <v>504</v>
      </c>
      <c r="D401" s="411"/>
      <c r="E401" s="673">
        <f aca="true" t="shared" si="294" ref="E401:Q401">+E38+E159+E280</f>
        <v>0</v>
      </c>
      <c r="F401" s="673">
        <f t="shared" si="294"/>
        <v>0</v>
      </c>
      <c r="G401" s="673">
        <f t="shared" si="294"/>
        <v>0</v>
      </c>
      <c r="H401" s="673">
        <f t="shared" si="294"/>
        <v>0</v>
      </c>
      <c r="I401" s="673">
        <f t="shared" si="294"/>
        <v>0</v>
      </c>
      <c r="J401" s="673">
        <f t="shared" si="294"/>
        <v>0</v>
      </c>
      <c r="K401" s="673">
        <f t="shared" si="294"/>
        <v>0</v>
      </c>
      <c r="L401" s="673">
        <f t="shared" si="294"/>
        <v>0</v>
      </c>
      <c r="M401" s="673">
        <f t="shared" si="294"/>
        <v>0</v>
      </c>
      <c r="N401" s="673">
        <f t="shared" si="294"/>
        <v>0</v>
      </c>
      <c r="O401" s="673">
        <f t="shared" si="294"/>
        <v>0</v>
      </c>
      <c r="P401" s="673">
        <f t="shared" si="294"/>
        <v>0</v>
      </c>
      <c r="Q401" s="103">
        <f t="shared" si="294"/>
        <v>0</v>
      </c>
      <c r="R401" s="389"/>
      <c r="S401" s="672" t="s">
        <v>192</v>
      </c>
      <c r="T401" s="387" t="s">
        <v>504</v>
      </c>
      <c r="U401" s="711"/>
      <c r="V401" s="698"/>
      <c r="W401" s="703">
        <f aca="true" t="shared" si="295" ref="W401:AI401">+W38+W159+W280</f>
        <v>0</v>
      </c>
      <c r="X401" s="703">
        <f t="shared" si="295"/>
        <v>0</v>
      </c>
      <c r="Y401" s="703">
        <f t="shared" si="295"/>
        <v>0</v>
      </c>
      <c r="Z401" s="703">
        <f t="shared" si="295"/>
        <v>0</v>
      </c>
      <c r="AA401" s="703">
        <f t="shared" si="295"/>
        <v>0</v>
      </c>
      <c r="AB401" s="703">
        <f t="shared" si="295"/>
        <v>0</v>
      </c>
      <c r="AC401" s="703">
        <f t="shared" si="295"/>
        <v>0</v>
      </c>
      <c r="AD401" s="703">
        <f t="shared" si="295"/>
        <v>0</v>
      </c>
      <c r="AE401" s="703">
        <f t="shared" si="295"/>
        <v>0</v>
      </c>
      <c r="AF401" s="703">
        <f t="shared" si="295"/>
        <v>0</v>
      </c>
      <c r="AG401" s="703">
        <f t="shared" si="295"/>
        <v>0</v>
      </c>
      <c r="AH401" s="703">
        <f t="shared" si="295"/>
        <v>0</v>
      </c>
      <c r="AI401" s="103">
        <f t="shared" si="295"/>
        <v>0</v>
      </c>
    </row>
    <row r="402" spans="2:35" ht="12.75">
      <c r="B402" s="49" t="s">
        <v>230</v>
      </c>
      <c r="C402" s="412" t="s">
        <v>375</v>
      </c>
      <c r="D402" s="413"/>
      <c r="E402" s="674">
        <f aca="true" t="shared" si="296" ref="E402:Q402">+E39+E160+E281</f>
        <v>0</v>
      </c>
      <c r="F402" s="674">
        <f t="shared" si="296"/>
        <v>0</v>
      </c>
      <c r="G402" s="674">
        <f t="shared" si="296"/>
        <v>0</v>
      </c>
      <c r="H402" s="674">
        <f t="shared" si="296"/>
        <v>0</v>
      </c>
      <c r="I402" s="674">
        <f t="shared" si="296"/>
        <v>0</v>
      </c>
      <c r="J402" s="674">
        <f t="shared" si="296"/>
        <v>0</v>
      </c>
      <c r="K402" s="674">
        <f t="shared" si="296"/>
        <v>0</v>
      </c>
      <c r="L402" s="674">
        <f t="shared" si="296"/>
        <v>0</v>
      </c>
      <c r="M402" s="674">
        <f t="shared" si="296"/>
        <v>0</v>
      </c>
      <c r="N402" s="674">
        <f t="shared" si="296"/>
        <v>0</v>
      </c>
      <c r="O402" s="674">
        <f t="shared" si="296"/>
        <v>0</v>
      </c>
      <c r="P402" s="674">
        <f t="shared" si="296"/>
        <v>0</v>
      </c>
      <c r="Q402" s="414">
        <f t="shared" si="296"/>
        <v>0</v>
      </c>
      <c r="R402" s="389"/>
      <c r="S402" s="49" t="s">
        <v>230</v>
      </c>
      <c r="T402" s="412" t="s">
        <v>375</v>
      </c>
      <c r="U402" s="674"/>
      <c r="V402" s="674"/>
      <c r="W402" s="674">
        <f aca="true" t="shared" si="297" ref="W402:AI402">+W39+W160+W281</f>
        <v>0</v>
      </c>
      <c r="X402" s="674">
        <f t="shared" si="297"/>
        <v>0</v>
      </c>
      <c r="Y402" s="674">
        <f t="shared" si="297"/>
        <v>0</v>
      </c>
      <c r="Z402" s="674">
        <f t="shared" si="297"/>
        <v>0</v>
      </c>
      <c r="AA402" s="674">
        <f t="shared" si="297"/>
        <v>0</v>
      </c>
      <c r="AB402" s="674">
        <f t="shared" si="297"/>
        <v>0</v>
      </c>
      <c r="AC402" s="674">
        <f t="shared" si="297"/>
        <v>0</v>
      </c>
      <c r="AD402" s="674">
        <f t="shared" si="297"/>
        <v>0</v>
      </c>
      <c r="AE402" s="674">
        <f t="shared" si="297"/>
        <v>0</v>
      </c>
      <c r="AF402" s="674">
        <f t="shared" si="297"/>
        <v>0</v>
      </c>
      <c r="AG402" s="674">
        <f t="shared" si="297"/>
        <v>0</v>
      </c>
      <c r="AH402" s="674">
        <f t="shared" si="297"/>
        <v>0</v>
      </c>
      <c r="AI402" s="414">
        <f t="shared" si="297"/>
        <v>0</v>
      </c>
    </row>
    <row r="403" spans="2:35" ht="12.75">
      <c r="B403" s="675" t="s">
        <v>376</v>
      </c>
      <c r="C403" s="676" t="s">
        <v>505</v>
      </c>
      <c r="D403" s="489" t="s">
        <v>366</v>
      </c>
      <c r="E403" s="677">
        <f aca="true" t="shared" si="298" ref="E403:Q403">+E40+E161+E282</f>
        <v>0</v>
      </c>
      <c r="F403" s="677">
        <f t="shared" si="298"/>
        <v>0</v>
      </c>
      <c r="G403" s="677">
        <f t="shared" si="298"/>
        <v>0</v>
      </c>
      <c r="H403" s="677">
        <f t="shared" si="298"/>
        <v>0</v>
      </c>
      <c r="I403" s="677">
        <f t="shared" si="298"/>
        <v>0</v>
      </c>
      <c r="J403" s="677">
        <f t="shared" si="298"/>
        <v>0</v>
      </c>
      <c r="K403" s="677">
        <f t="shared" si="298"/>
        <v>0</v>
      </c>
      <c r="L403" s="677">
        <f t="shared" si="298"/>
        <v>0</v>
      </c>
      <c r="M403" s="677">
        <f t="shared" si="298"/>
        <v>0</v>
      </c>
      <c r="N403" s="677">
        <f t="shared" si="298"/>
        <v>0</v>
      </c>
      <c r="O403" s="677">
        <f t="shared" si="298"/>
        <v>0</v>
      </c>
      <c r="P403" s="677">
        <f t="shared" si="298"/>
        <v>0</v>
      </c>
      <c r="Q403" s="491">
        <f t="shared" si="298"/>
        <v>0</v>
      </c>
      <c r="R403" s="389"/>
      <c r="S403" s="675" t="s">
        <v>376</v>
      </c>
      <c r="T403" s="676" t="s">
        <v>505</v>
      </c>
      <c r="U403" s="677"/>
      <c r="V403" s="677"/>
      <c r="W403" s="677">
        <f aca="true" t="shared" si="299" ref="W403:AI403">+W40+W161+W282</f>
        <v>0</v>
      </c>
      <c r="X403" s="677">
        <f t="shared" si="299"/>
        <v>0</v>
      </c>
      <c r="Y403" s="677">
        <f t="shared" si="299"/>
        <v>0</v>
      </c>
      <c r="Z403" s="677">
        <f t="shared" si="299"/>
        <v>0</v>
      </c>
      <c r="AA403" s="677">
        <f t="shared" si="299"/>
        <v>0</v>
      </c>
      <c r="AB403" s="677">
        <f t="shared" si="299"/>
        <v>0</v>
      </c>
      <c r="AC403" s="677">
        <f t="shared" si="299"/>
        <v>0</v>
      </c>
      <c r="AD403" s="677">
        <f t="shared" si="299"/>
        <v>0</v>
      </c>
      <c r="AE403" s="677">
        <f t="shared" si="299"/>
        <v>0</v>
      </c>
      <c r="AF403" s="677">
        <f t="shared" si="299"/>
        <v>0</v>
      </c>
      <c r="AG403" s="677">
        <f t="shared" si="299"/>
        <v>0</v>
      </c>
      <c r="AH403" s="677">
        <f t="shared" si="299"/>
        <v>0</v>
      </c>
      <c r="AI403" s="491">
        <f t="shared" si="299"/>
        <v>0</v>
      </c>
    </row>
    <row r="404" spans="2:35" ht="12.75">
      <c r="B404" s="678" t="s">
        <v>377</v>
      </c>
      <c r="C404" s="391" t="s">
        <v>506</v>
      </c>
      <c r="D404" s="392" t="s">
        <v>366</v>
      </c>
      <c r="E404" s="409">
        <f>+E41+E162+E283</f>
        <v>0</v>
      </c>
      <c r="F404" s="409">
        <f aca="true" t="shared" si="300" ref="F404:Q404">+F41+F162+F283</f>
        <v>0</v>
      </c>
      <c r="G404" s="409">
        <f t="shared" si="300"/>
        <v>0</v>
      </c>
      <c r="H404" s="409">
        <f t="shared" si="300"/>
        <v>0</v>
      </c>
      <c r="I404" s="409">
        <f t="shared" si="300"/>
        <v>0</v>
      </c>
      <c r="J404" s="409">
        <f t="shared" si="300"/>
        <v>0</v>
      </c>
      <c r="K404" s="409">
        <f t="shared" si="300"/>
        <v>0</v>
      </c>
      <c r="L404" s="409">
        <f t="shared" si="300"/>
        <v>0</v>
      </c>
      <c r="M404" s="409">
        <f t="shared" si="300"/>
        <v>0</v>
      </c>
      <c r="N404" s="409">
        <f t="shared" si="300"/>
        <v>0</v>
      </c>
      <c r="O404" s="409">
        <f t="shared" si="300"/>
        <v>0</v>
      </c>
      <c r="P404" s="409">
        <f t="shared" si="300"/>
        <v>0</v>
      </c>
      <c r="Q404" s="436">
        <f t="shared" si="300"/>
        <v>0</v>
      </c>
      <c r="R404" s="389"/>
      <c r="S404" s="678" t="s">
        <v>377</v>
      </c>
      <c r="T404" s="391" t="s">
        <v>506</v>
      </c>
      <c r="U404" s="409"/>
      <c r="V404" s="409"/>
      <c r="W404" s="409">
        <f aca="true" t="shared" si="301" ref="W404:AI404">+W41+W162+W283</f>
        <v>0</v>
      </c>
      <c r="X404" s="409">
        <f t="shared" si="301"/>
        <v>0</v>
      </c>
      <c r="Y404" s="409">
        <f t="shared" si="301"/>
        <v>0</v>
      </c>
      <c r="Z404" s="409">
        <f t="shared" si="301"/>
        <v>0</v>
      </c>
      <c r="AA404" s="409">
        <f t="shared" si="301"/>
        <v>0</v>
      </c>
      <c r="AB404" s="409">
        <f t="shared" si="301"/>
        <v>0</v>
      </c>
      <c r="AC404" s="409">
        <f t="shared" si="301"/>
        <v>0</v>
      </c>
      <c r="AD404" s="409">
        <f t="shared" si="301"/>
        <v>0</v>
      </c>
      <c r="AE404" s="409">
        <f t="shared" si="301"/>
        <v>0</v>
      </c>
      <c r="AF404" s="409">
        <f t="shared" si="301"/>
        <v>0</v>
      </c>
      <c r="AG404" s="409">
        <f t="shared" si="301"/>
        <v>0</v>
      </c>
      <c r="AH404" s="409">
        <f t="shared" si="301"/>
        <v>0</v>
      </c>
      <c r="AI404" s="394">
        <f t="shared" si="301"/>
        <v>0</v>
      </c>
    </row>
    <row r="405" spans="2:35" ht="12.75">
      <c r="B405" s="678" t="s">
        <v>507</v>
      </c>
      <c r="C405" s="391" t="s">
        <v>367</v>
      </c>
      <c r="D405" s="392" t="s">
        <v>366</v>
      </c>
      <c r="E405" s="409">
        <f aca="true" t="shared" si="302" ref="E405:Q405">+E42+E163+E284</f>
        <v>0</v>
      </c>
      <c r="F405" s="409">
        <f t="shared" si="302"/>
        <v>0</v>
      </c>
      <c r="G405" s="409">
        <f t="shared" si="302"/>
        <v>0</v>
      </c>
      <c r="H405" s="409">
        <f t="shared" si="302"/>
        <v>0</v>
      </c>
      <c r="I405" s="409">
        <f t="shared" si="302"/>
        <v>0</v>
      </c>
      <c r="J405" s="409">
        <f t="shared" si="302"/>
        <v>0</v>
      </c>
      <c r="K405" s="409">
        <f t="shared" si="302"/>
        <v>0</v>
      </c>
      <c r="L405" s="409">
        <f t="shared" si="302"/>
        <v>0</v>
      </c>
      <c r="M405" s="409">
        <f t="shared" si="302"/>
        <v>0</v>
      </c>
      <c r="N405" s="409">
        <f t="shared" si="302"/>
        <v>0</v>
      </c>
      <c r="O405" s="409">
        <f t="shared" si="302"/>
        <v>0</v>
      </c>
      <c r="P405" s="409">
        <f t="shared" si="302"/>
        <v>0</v>
      </c>
      <c r="Q405" s="436">
        <f t="shared" si="302"/>
        <v>0</v>
      </c>
      <c r="R405" s="389"/>
      <c r="S405" s="678" t="s">
        <v>507</v>
      </c>
      <c r="T405" s="391" t="s">
        <v>367</v>
      </c>
      <c r="U405" s="409"/>
      <c r="V405" s="409"/>
      <c r="W405" s="409">
        <f aca="true" t="shared" si="303" ref="W405:AI405">+W42+W163+W284</f>
        <v>0</v>
      </c>
      <c r="X405" s="409">
        <f t="shared" si="303"/>
        <v>0</v>
      </c>
      <c r="Y405" s="409">
        <f t="shared" si="303"/>
        <v>0</v>
      </c>
      <c r="Z405" s="409">
        <f t="shared" si="303"/>
        <v>0</v>
      </c>
      <c r="AA405" s="409">
        <f t="shared" si="303"/>
        <v>0</v>
      </c>
      <c r="AB405" s="409">
        <f t="shared" si="303"/>
        <v>0</v>
      </c>
      <c r="AC405" s="409">
        <f t="shared" si="303"/>
        <v>0</v>
      </c>
      <c r="AD405" s="409">
        <f t="shared" si="303"/>
        <v>0</v>
      </c>
      <c r="AE405" s="409">
        <f t="shared" si="303"/>
        <v>0</v>
      </c>
      <c r="AF405" s="409">
        <f t="shared" si="303"/>
        <v>0</v>
      </c>
      <c r="AG405" s="409">
        <f t="shared" si="303"/>
        <v>0</v>
      </c>
      <c r="AH405" s="409">
        <f t="shared" si="303"/>
        <v>0</v>
      </c>
      <c r="AI405" s="394">
        <f t="shared" si="303"/>
        <v>0</v>
      </c>
    </row>
    <row r="406" spans="2:35" ht="12.75">
      <c r="B406" s="678" t="s">
        <v>232</v>
      </c>
      <c r="C406" s="405" t="s">
        <v>368</v>
      </c>
      <c r="D406" s="406" t="s">
        <v>70</v>
      </c>
      <c r="E406" s="409">
        <f aca="true" t="shared" si="304" ref="E406:Q406">+E43+E164+E285</f>
        <v>0</v>
      </c>
      <c r="F406" s="409">
        <f t="shared" si="304"/>
        <v>0</v>
      </c>
      <c r="G406" s="409">
        <f t="shared" si="304"/>
        <v>0</v>
      </c>
      <c r="H406" s="409">
        <f t="shared" si="304"/>
        <v>0</v>
      </c>
      <c r="I406" s="409">
        <f t="shared" si="304"/>
        <v>0</v>
      </c>
      <c r="J406" s="409">
        <f t="shared" si="304"/>
        <v>0</v>
      </c>
      <c r="K406" s="409">
        <f t="shared" si="304"/>
        <v>0</v>
      </c>
      <c r="L406" s="409">
        <f t="shared" si="304"/>
        <v>0</v>
      </c>
      <c r="M406" s="409">
        <f t="shared" si="304"/>
        <v>0</v>
      </c>
      <c r="N406" s="409">
        <f t="shared" si="304"/>
        <v>0</v>
      </c>
      <c r="O406" s="409">
        <f t="shared" si="304"/>
        <v>0</v>
      </c>
      <c r="P406" s="409">
        <f t="shared" si="304"/>
        <v>0</v>
      </c>
      <c r="Q406" s="436">
        <f t="shared" si="304"/>
        <v>0</v>
      </c>
      <c r="R406" s="389"/>
      <c r="S406" s="678" t="s">
        <v>232</v>
      </c>
      <c r="T406" s="405" t="s">
        <v>368</v>
      </c>
      <c r="U406" s="409">
        <f>U407+U408</f>
        <v>0</v>
      </c>
      <c r="V406" s="409">
        <f>V407+V408</f>
        <v>0</v>
      </c>
      <c r="W406" s="409">
        <f aca="true" t="shared" si="305" ref="W406:AI406">+W43+W164+W285</f>
        <v>0</v>
      </c>
      <c r="X406" s="409">
        <f t="shared" si="305"/>
        <v>0</v>
      </c>
      <c r="Y406" s="409">
        <f t="shared" si="305"/>
        <v>0</v>
      </c>
      <c r="Z406" s="409">
        <f t="shared" si="305"/>
        <v>0</v>
      </c>
      <c r="AA406" s="409">
        <f t="shared" si="305"/>
        <v>0</v>
      </c>
      <c r="AB406" s="409">
        <f t="shared" si="305"/>
        <v>0</v>
      </c>
      <c r="AC406" s="409">
        <f t="shared" si="305"/>
        <v>0</v>
      </c>
      <c r="AD406" s="409">
        <f t="shared" si="305"/>
        <v>0</v>
      </c>
      <c r="AE406" s="409">
        <f t="shared" si="305"/>
        <v>0</v>
      </c>
      <c r="AF406" s="409">
        <f t="shared" si="305"/>
        <v>0</v>
      </c>
      <c r="AG406" s="409">
        <f t="shared" si="305"/>
        <v>0</v>
      </c>
      <c r="AH406" s="409">
        <f t="shared" si="305"/>
        <v>0</v>
      </c>
      <c r="AI406" s="100">
        <f t="shared" si="305"/>
        <v>0</v>
      </c>
    </row>
    <row r="407" spans="2:35" ht="12.75">
      <c r="B407" s="678" t="s">
        <v>34</v>
      </c>
      <c r="C407" s="407" t="s">
        <v>369</v>
      </c>
      <c r="D407" s="406" t="s">
        <v>70</v>
      </c>
      <c r="E407" s="409">
        <f aca="true" t="shared" si="306" ref="E407:Q407">+E44+E165+E286</f>
        <v>0</v>
      </c>
      <c r="F407" s="409">
        <f t="shared" si="306"/>
        <v>0</v>
      </c>
      <c r="G407" s="409">
        <f t="shared" si="306"/>
        <v>0</v>
      </c>
      <c r="H407" s="409">
        <f t="shared" si="306"/>
        <v>0</v>
      </c>
      <c r="I407" s="409">
        <f t="shared" si="306"/>
        <v>0</v>
      </c>
      <c r="J407" s="409">
        <f t="shared" si="306"/>
        <v>0</v>
      </c>
      <c r="K407" s="409">
        <f t="shared" si="306"/>
        <v>0</v>
      </c>
      <c r="L407" s="409">
        <f t="shared" si="306"/>
        <v>0</v>
      </c>
      <c r="M407" s="409">
        <f t="shared" si="306"/>
        <v>0</v>
      </c>
      <c r="N407" s="409">
        <f t="shared" si="306"/>
        <v>0</v>
      </c>
      <c r="O407" s="409">
        <f t="shared" si="306"/>
        <v>0</v>
      </c>
      <c r="P407" s="409">
        <f t="shared" si="306"/>
        <v>0</v>
      </c>
      <c r="Q407" s="436">
        <f t="shared" si="306"/>
        <v>0</v>
      </c>
      <c r="R407" s="389"/>
      <c r="S407" s="678" t="s">
        <v>34</v>
      </c>
      <c r="T407" s="407" t="s">
        <v>369</v>
      </c>
      <c r="U407" s="409"/>
      <c r="V407" s="409"/>
      <c r="W407" s="409">
        <f aca="true" t="shared" si="307" ref="W407:AI407">+W44+W165+W286</f>
        <v>0</v>
      </c>
      <c r="X407" s="409">
        <f t="shared" si="307"/>
        <v>0</v>
      </c>
      <c r="Y407" s="409">
        <f t="shared" si="307"/>
        <v>0</v>
      </c>
      <c r="Z407" s="409">
        <f t="shared" si="307"/>
        <v>0</v>
      </c>
      <c r="AA407" s="409">
        <f t="shared" si="307"/>
        <v>0</v>
      </c>
      <c r="AB407" s="409">
        <f t="shared" si="307"/>
        <v>0</v>
      </c>
      <c r="AC407" s="409">
        <f t="shared" si="307"/>
        <v>0</v>
      </c>
      <c r="AD407" s="409">
        <f t="shared" si="307"/>
        <v>0</v>
      </c>
      <c r="AE407" s="409">
        <f t="shared" si="307"/>
        <v>0</v>
      </c>
      <c r="AF407" s="409">
        <f t="shared" si="307"/>
        <v>0</v>
      </c>
      <c r="AG407" s="409">
        <f t="shared" si="307"/>
        <v>0</v>
      </c>
      <c r="AH407" s="409">
        <f t="shared" si="307"/>
        <v>0</v>
      </c>
      <c r="AI407" s="100">
        <f t="shared" si="307"/>
        <v>0</v>
      </c>
    </row>
    <row r="408" spans="2:35" ht="12.75">
      <c r="B408" s="678" t="s">
        <v>35</v>
      </c>
      <c r="C408" s="407" t="s">
        <v>370</v>
      </c>
      <c r="D408" s="406" t="s">
        <v>70</v>
      </c>
      <c r="E408" s="409">
        <f aca="true" t="shared" si="308" ref="E408:Q408">+E45+E166+E287</f>
        <v>0</v>
      </c>
      <c r="F408" s="409">
        <f t="shared" si="308"/>
        <v>0</v>
      </c>
      <c r="G408" s="409">
        <f t="shared" si="308"/>
        <v>0</v>
      </c>
      <c r="H408" s="409">
        <f t="shared" si="308"/>
        <v>0</v>
      </c>
      <c r="I408" s="409">
        <f t="shared" si="308"/>
        <v>0</v>
      </c>
      <c r="J408" s="409">
        <f t="shared" si="308"/>
        <v>0</v>
      </c>
      <c r="K408" s="409">
        <f t="shared" si="308"/>
        <v>0</v>
      </c>
      <c r="L408" s="409">
        <f t="shared" si="308"/>
        <v>0</v>
      </c>
      <c r="M408" s="409">
        <f t="shared" si="308"/>
        <v>0</v>
      </c>
      <c r="N408" s="409">
        <f t="shared" si="308"/>
        <v>0</v>
      </c>
      <c r="O408" s="409">
        <f t="shared" si="308"/>
        <v>0</v>
      </c>
      <c r="P408" s="409">
        <f t="shared" si="308"/>
        <v>0</v>
      </c>
      <c r="Q408" s="436">
        <f t="shared" si="308"/>
        <v>0</v>
      </c>
      <c r="R408" s="389"/>
      <c r="S408" s="678" t="s">
        <v>35</v>
      </c>
      <c r="T408" s="407" t="s">
        <v>370</v>
      </c>
      <c r="U408" s="409"/>
      <c r="V408" s="409"/>
      <c r="W408" s="409">
        <f aca="true" t="shared" si="309" ref="W408:AI408">+W45+W166+W287</f>
        <v>0</v>
      </c>
      <c r="X408" s="409">
        <f t="shared" si="309"/>
        <v>0</v>
      </c>
      <c r="Y408" s="409">
        <f t="shared" si="309"/>
        <v>0</v>
      </c>
      <c r="Z408" s="409">
        <f t="shared" si="309"/>
        <v>0</v>
      </c>
      <c r="AA408" s="409">
        <f t="shared" si="309"/>
        <v>0</v>
      </c>
      <c r="AB408" s="409">
        <f t="shared" si="309"/>
        <v>0</v>
      </c>
      <c r="AC408" s="409">
        <f t="shared" si="309"/>
        <v>0</v>
      </c>
      <c r="AD408" s="409">
        <f t="shared" si="309"/>
        <v>0</v>
      </c>
      <c r="AE408" s="409">
        <f t="shared" si="309"/>
        <v>0</v>
      </c>
      <c r="AF408" s="409">
        <f t="shared" si="309"/>
        <v>0</v>
      </c>
      <c r="AG408" s="409">
        <f t="shared" si="309"/>
        <v>0</v>
      </c>
      <c r="AH408" s="409">
        <f t="shared" si="309"/>
        <v>0</v>
      </c>
      <c r="AI408" s="100">
        <f t="shared" si="309"/>
        <v>0</v>
      </c>
    </row>
    <row r="409" spans="2:35" ht="12.75">
      <c r="B409" s="679" t="s">
        <v>472</v>
      </c>
      <c r="C409" s="416" t="s">
        <v>371</v>
      </c>
      <c r="D409" s="417" t="s">
        <v>372</v>
      </c>
      <c r="E409" s="418">
        <f aca="true" t="shared" si="310" ref="E409:Q409">+E46+E167+E288</f>
        <v>0</v>
      </c>
      <c r="F409" s="418">
        <f t="shared" si="310"/>
        <v>0</v>
      </c>
      <c r="G409" s="418">
        <f t="shared" si="310"/>
        <v>0</v>
      </c>
      <c r="H409" s="418">
        <f t="shared" si="310"/>
        <v>0</v>
      </c>
      <c r="I409" s="418">
        <f t="shared" si="310"/>
        <v>0</v>
      </c>
      <c r="J409" s="418">
        <f t="shared" si="310"/>
        <v>0</v>
      </c>
      <c r="K409" s="418">
        <f t="shared" si="310"/>
        <v>0</v>
      </c>
      <c r="L409" s="418">
        <f t="shared" si="310"/>
        <v>0</v>
      </c>
      <c r="M409" s="418">
        <f t="shared" si="310"/>
        <v>0</v>
      </c>
      <c r="N409" s="418">
        <f t="shared" si="310"/>
        <v>0</v>
      </c>
      <c r="O409" s="418">
        <f t="shared" si="310"/>
        <v>0</v>
      </c>
      <c r="P409" s="418">
        <f t="shared" si="310"/>
        <v>0</v>
      </c>
      <c r="Q409" s="436">
        <f t="shared" si="310"/>
        <v>0</v>
      </c>
      <c r="R409" s="389"/>
      <c r="S409" s="679" t="s">
        <v>472</v>
      </c>
      <c r="T409" s="416" t="s">
        <v>371</v>
      </c>
      <c r="U409" s="418">
        <f>+U410+U411</f>
        <v>0</v>
      </c>
      <c r="V409" s="418">
        <f>+V410+V411</f>
        <v>0</v>
      </c>
      <c r="W409" s="418">
        <f aca="true" t="shared" si="311" ref="W409:AI409">+W46+W167+W288</f>
        <v>0</v>
      </c>
      <c r="X409" s="418">
        <f t="shared" si="311"/>
        <v>0</v>
      </c>
      <c r="Y409" s="418">
        <f t="shared" si="311"/>
        <v>0</v>
      </c>
      <c r="Z409" s="418">
        <f t="shared" si="311"/>
        <v>0</v>
      </c>
      <c r="AA409" s="418">
        <f t="shared" si="311"/>
        <v>0</v>
      </c>
      <c r="AB409" s="418">
        <f t="shared" si="311"/>
        <v>0</v>
      </c>
      <c r="AC409" s="418">
        <f t="shared" si="311"/>
        <v>0</v>
      </c>
      <c r="AD409" s="418">
        <f t="shared" si="311"/>
        <v>0</v>
      </c>
      <c r="AE409" s="418">
        <f t="shared" si="311"/>
        <v>0</v>
      </c>
      <c r="AF409" s="418">
        <f t="shared" si="311"/>
        <v>0</v>
      </c>
      <c r="AG409" s="418">
        <f t="shared" si="311"/>
        <v>0</v>
      </c>
      <c r="AH409" s="418">
        <f t="shared" si="311"/>
        <v>0</v>
      </c>
      <c r="AI409" s="100">
        <f t="shared" si="311"/>
        <v>0</v>
      </c>
    </row>
    <row r="410" spans="2:35" ht="12.75">
      <c r="B410" s="679" t="s">
        <v>508</v>
      </c>
      <c r="C410" s="416" t="s">
        <v>509</v>
      </c>
      <c r="D410" s="417" t="s">
        <v>372</v>
      </c>
      <c r="E410" s="418">
        <f aca="true" t="shared" si="312" ref="E410:Q410">+E47+E168+E289</f>
        <v>0</v>
      </c>
      <c r="F410" s="418">
        <f t="shared" si="312"/>
        <v>0</v>
      </c>
      <c r="G410" s="418">
        <f t="shared" si="312"/>
        <v>0</v>
      </c>
      <c r="H410" s="418">
        <f t="shared" si="312"/>
        <v>0</v>
      </c>
      <c r="I410" s="418">
        <f t="shared" si="312"/>
        <v>0</v>
      </c>
      <c r="J410" s="418">
        <f t="shared" si="312"/>
        <v>0</v>
      </c>
      <c r="K410" s="418">
        <f t="shared" si="312"/>
        <v>0</v>
      </c>
      <c r="L410" s="418">
        <f t="shared" si="312"/>
        <v>0</v>
      </c>
      <c r="M410" s="418">
        <f t="shared" si="312"/>
        <v>0</v>
      </c>
      <c r="N410" s="418">
        <f t="shared" si="312"/>
        <v>0</v>
      </c>
      <c r="O410" s="418">
        <f t="shared" si="312"/>
        <v>0</v>
      </c>
      <c r="P410" s="418">
        <f t="shared" si="312"/>
        <v>0</v>
      </c>
      <c r="Q410" s="436">
        <f t="shared" si="312"/>
        <v>0</v>
      </c>
      <c r="R410" s="389"/>
      <c r="S410" s="679" t="s">
        <v>508</v>
      </c>
      <c r="T410" s="416" t="s">
        <v>509</v>
      </c>
      <c r="U410" s="418"/>
      <c r="V410" s="418"/>
      <c r="W410" s="418">
        <f aca="true" t="shared" si="313" ref="W410:AI410">+W47+W168+W289</f>
        <v>0</v>
      </c>
      <c r="X410" s="418">
        <f t="shared" si="313"/>
        <v>0</v>
      </c>
      <c r="Y410" s="418">
        <f t="shared" si="313"/>
        <v>0</v>
      </c>
      <c r="Z410" s="418">
        <f t="shared" si="313"/>
        <v>0</v>
      </c>
      <c r="AA410" s="418">
        <f t="shared" si="313"/>
        <v>0</v>
      </c>
      <c r="AB410" s="418">
        <f t="shared" si="313"/>
        <v>0</v>
      </c>
      <c r="AC410" s="418">
        <f t="shared" si="313"/>
        <v>0</v>
      </c>
      <c r="AD410" s="418">
        <f t="shared" si="313"/>
        <v>0</v>
      </c>
      <c r="AE410" s="418">
        <f t="shared" si="313"/>
        <v>0</v>
      </c>
      <c r="AF410" s="418">
        <f t="shared" si="313"/>
        <v>0</v>
      </c>
      <c r="AG410" s="418">
        <f t="shared" si="313"/>
        <v>0</v>
      </c>
      <c r="AH410" s="418">
        <f t="shared" si="313"/>
        <v>0</v>
      </c>
      <c r="AI410" s="100">
        <f t="shared" si="313"/>
        <v>0</v>
      </c>
    </row>
    <row r="411" spans="2:35" ht="12.75">
      <c r="B411" s="679" t="s">
        <v>510</v>
      </c>
      <c r="C411" s="669" t="s">
        <v>378</v>
      </c>
      <c r="D411" s="417" t="s">
        <v>372</v>
      </c>
      <c r="E411" s="418">
        <f aca="true" t="shared" si="314" ref="E411:Q411">+E48+E169+E290</f>
        <v>0</v>
      </c>
      <c r="F411" s="418">
        <f t="shared" si="314"/>
        <v>0</v>
      </c>
      <c r="G411" s="418">
        <f t="shared" si="314"/>
        <v>0</v>
      </c>
      <c r="H411" s="418">
        <f t="shared" si="314"/>
        <v>0</v>
      </c>
      <c r="I411" s="418">
        <f t="shared" si="314"/>
        <v>0</v>
      </c>
      <c r="J411" s="418">
        <f t="shared" si="314"/>
        <v>0</v>
      </c>
      <c r="K411" s="418">
        <f t="shared" si="314"/>
        <v>0</v>
      </c>
      <c r="L411" s="418">
        <f t="shared" si="314"/>
        <v>0</v>
      </c>
      <c r="M411" s="418">
        <f t="shared" si="314"/>
        <v>0</v>
      </c>
      <c r="N411" s="418">
        <f t="shared" si="314"/>
        <v>0</v>
      </c>
      <c r="O411" s="418">
        <f t="shared" si="314"/>
        <v>0</v>
      </c>
      <c r="P411" s="418">
        <f t="shared" si="314"/>
        <v>0</v>
      </c>
      <c r="Q411" s="712">
        <f t="shared" si="314"/>
        <v>0</v>
      </c>
      <c r="R411" s="389"/>
      <c r="S411" s="679" t="s">
        <v>510</v>
      </c>
      <c r="T411" s="669" t="s">
        <v>378</v>
      </c>
      <c r="U411" s="418"/>
      <c r="V411" s="418"/>
      <c r="W411" s="418">
        <f aca="true" t="shared" si="315" ref="W411:AI411">+W48+W169+W290</f>
        <v>0</v>
      </c>
      <c r="X411" s="418">
        <f t="shared" si="315"/>
        <v>0</v>
      </c>
      <c r="Y411" s="418">
        <f t="shared" si="315"/>
        <v>0</v>
      </c>
      <c r="Z411" s="418">
        <f t="shared" si="315"/>
        <v>0</v>
      </c>
      <c r="AA411" s="418">
        <f t="shared" si="315"/>
        <v>0</v>
      </c>
      <c r="AB411" s="418">
        <f t="shared" si="315"/>
        <v>0</v>
      </c>
      <c r="AC411" s="418">
        <f t="shared" si="315"/>
        <v>0</v>
      </c>
      <c r="AD411" s="418">
        <f t="shared" si="315"/>
        <v>0</v>
      </c>
      <c r="AE411" s="418">
        <f t="shared" si="315"/>
        <v>0</v>
      </c>
      <c r="AF411" s="418">
        <f t="shared" si="315"/>
        <v>0</v>
      </c>
      <c r="AG411" s="418">
        <f t="shared" si="315"/>
        <v>0</v>
      </c>
      <c r="AH411" s="418">
        <f t="shared" si="315"/>
        <v>0</v>
      </c>
      <c r="AI411" s="101">
        <f t="shared" si="315"/>
        <v>0</v>
      </c>
    </row>
    <row r="412" spans="2:35" ht="12.75">
      <c r="B412" s="45" t="s">
        <v>193</v>
      </c>
      <c r="C412" s="387" t="s">
        <v>379</v>
      </c>
      <c r="D412" s="411" t="s">
        <v>70</v>
      </c>
      <c r="E412" s="430">
        <f aca="true" t="shared" si="316" ref="E412:Q412">+E49+E170+E291</f>
        <v>0</v>
      </c>
      <c r="F412" s="430">
        <f t="shared" si="316"/>
        <v>0</v>
      </c>
      <c r="G412" s="430">
        <f t="shared" si="316"/>
        <v>0</v>
      </c>
      <c r="H412" s="430">
        <f t="shared" si="316"/>
        <v>0</v>
      </c>
      <c r="I412" s="430">
        <f t="shared" si="316"/>
        <v>0</v>
      </c>
      <c r="J412" s="430">
        <f t="shared" si="316"/>
        <v>0</v>
      </c>
      <c r="K412" s="430">
        <f t="shared" si="316"/>
        <v>0</v>
      </c>
      <c r="L412" s="430">
        <f t="shared" si="316"/>
        <v>0</v>
      </c>
      <c r="M412" s="430">
        <f t="shared" si="316"/>
        <v>0</v>
      </c>
      <c r="N412" s="430">
        <f t="shared" si="316"/>
        <v>0</v>
      </c>
      <c r="O412" s="430">
        <f t="shared" si="316"/>
        <v>0</v>
      </c>
      <c r="P412" s="430">
        <f t="shared" si="316"/>
        <v>0</v>
      </c>
      <c r="Q412" s="713">
        <f t="shared" si="316"/>
        <v>0</v>
      </c>
      <c r="R412" s="389"/>
      <c r="S412" s="45" t="s">
        <v>193</v>
      </c>
      <c r="T412" s="387" t="s">
        <v>379</v>
      </c>
      <c r="U412" s="430">
        <f>+U413+U424</f>
        <v>0</v>
      </c>
      <c r="V412" s="430">
        <f>+V413+V424</f>
        <v>0</v>
      </c>
      <c r="W412" s="430">
        <f aca="true" t="shared" si="317" ref="W412:AI412">+W49+W170+W291</f>
        <v>0</v>
      </c>
      <c r="X412" s="430">
        <f t="shared" si="317"/>
        <v>0</v>
      </c>
      <c r="Y412" s="430">
        <f t="shared" si="317"/>
        <v>0</v>
      </c>
      <c r="Z412" s="430">
        <f t="shared" si="317"/>
        <v>0</v>
      </c>
      <c r="AA412" s="430">
        <f t="shared" si="317"/>
        <v>0</v>
      </c>
      <c r="AB412" s="430">
        <f t="shared" si="317"/>
        <v>0</v>
      </c>
      <c r="AC412" s="430">
        <f t="shared" si="317"/>
        <v>0</v>
      </c>
      <c r="AD412" s="430">
        <f t="shared" si="317"/>
        <v>0</v>
      </c>
      <c r="AE412" s="430">
        <f t="shared" si="317"/>
        <v>0</v>
      </c>
      <c r="AF412" s="430">
        <f t="shared" si="317"/>
        <v>0</v>
      </c>
      <c r="AG412" s="430">
        <f t="shared" si="317"/>
        <v>0</v>
      </c>
      <c r="AH412" s="430">
        <f t="shared" si="317"/>
        <v>0</v>
      </c>
      <c r="AI412" s="103">
        <f t="shared" si="317"/>
        <v>0</v>
      </c>
    </row>
    <row r="413" spans="2:35" ht="12.75">
      <c r="B413" s="680" t="s">
        <v>233</v>
      </c>
      <c r="C413" s="412" t="s">
        <v>380</v>
      </c>
      <c r="D413" s="419"/>
      <c r="E413" s="432">
        <f aca="true" t="shared" si="318" ref="E413:Q413">+E50+E171+E292</f>
        <v>0</v>
      </c>
      <c r="F413" s="432">
        <f t="shared" si="318"/>
        <v>0</v>
      </c>
      <c r="G413" s="432">
        <f t="shared" si="318"/>
        <v>0</v>
      </c>
      <c r="H413" s="432">
        <f t="shared" si="318"/>
        <v>0</v>
      </c>
      <c r="I413" s="432">
        <f t="shared" si="318"/>
        <v>0</v>
      </c>
      <c r="J413" s="432">
        <f t="shared" si="318"/>
        <v>0</v>
      </c>
      <c r="K413" s="432">
        <f t="shared" si="318"/>
        <v>0</v>
      </c>
      <c r="L413" s="432">
        <f t="shared" si="318"/>
        <v>0</v>
      </c>
      <c r="M413" s="432">
        <f t="shared" si="318"/>
        <v>0</v>
      </c>
      <c r="N413" s="432">
        <f t="shared" si="318"/>
        <v>0</v>
      </c>
      <c r="O413" s="432">
        <f t="shared" si="318"/>
        <v>0</v>
      </c>
      <c r="P413" s="432">
        <f t="shared" si="318"/>
        <v>0</v>
      </c>
      <c r="Q413" s="433">
        <f t="shared" si="318"/>
        <v>0</v>
      </c>
      <c r="R413" s="389"/>
      <c r="S413" s="680" t="s">
        <v>233</v>
      </c>
      <c r="T413" s="412" t="s">
        <v>380</v>
      </c>
      <c r="U413" s="432">
        <f>U416+U417+U418+U421</f>
        <v>0</v>
      </c>
      <c r="V413" s="432">
        <f>V416+V417+V418+V421</f>
        <v>0</v>
      </c>
      <c r="W413" s="432">
        <f aca="true" t="shared" si="319" ref="W413:AI413">+W50+W171+W292</f>
        <v>0</v>
      </c>
      <c r="X413" s="432">
        <f t="shared" si="319"/>
        <v>0</v>
      </c>
      <c r="Y413" s="432">
        <f t="shared" si="319"/>
        <v>0</v>
      </c>
      <c r="Z413" s="432">
        <f t="shared" si="319"/>
        <v>0</v>
      </c>
      <c r="AA413" s="432">
        <f t="shared" si="319"/>
        <v>0</v>
      </c>
      <c r="AB413" s="432">
        <f t="shared" si="319"/>
        <v>0</v>
      </c>
      <c r="AC413" s="432">
        <f t="shared" si="319"/>
        <v>0</v>
      </c>
      <c r="AD413" s="432">
        <f t="shared" si="319"/>
        <v>0</v>
      </c>
      <c r="AE413" s="432">
        <f t="shared" si="319"/>
        <v>0</v>
      </c>
      <c r="AF413" s="432">
        <f t="shared" si="319"/>
        <v>0</v>
      </c>
      <c r="AG413" s="432">
        <f t="shared" si="319"/>
        <v>0</v>
      </c>
      <c r="AH413" s="432">
        <f t="shared" si="319"/>
        <v>0</v>
      </c>
      <c r="AI413" s="421">
        <f t="shared" si="319"/>
        <v>0</v>
      </c>
    </row>
    <row r="414" spans="2:35" ht="12.75">
      <c r="B414" s="681" t="s">
        <v>511</v>
      </c>
      <c r="C414" s="403" t="s">
        <v>375</v>
      </c>
      <c r="D414" s="404"/>
      <c r="E414" s="682">
        <f aca="true" t="shared" si="320" ref="E414:Q414">+E51+E172+E293</f>
        <v>0</v>
      </c>
      <c r="F414" s="682">
        <f t="shared" si="320"/>
        <v>0</v>
      </c>
      <c r="G414" s="682">
        <f t="shared" si="320"/>
        <v>0</v>
      </c>
      <c r="H414" s="682">
        <f t="shared" si="320"/>
        <v>0</v>
      </c>
      <c r="I414" s="682">
        <f t="shared" si="320"/>
        <v>0</v>
      </c>
      <c r="J414" s="682">
        <f t="shared" si="320"/>
        <v>0</v>
      </c>
      <c r="K414" s="682">
        <f t="shared" si="320"/>
        <v>0</v>
      </c>
      <c r="L414" s="682">
        <f t="shared" si="320"/>
        <v>0</v>
      </c>
      <c r="M414" s="682">
        <f t="shared" si="320"/>
        <v>0</v>
      </c>
      <c r="N414" s="682">
        <f t="shared" si="320"/>
        <v>0</v>
      </c>
      <c r="O414" s="682">
        <f t="shared" si="320"/>
        <v>0</v>
      </c>
      <c r="P414" s="682">
        <f t="shared" si="320"/>
        <v>0</v>
      </c>
      <c r="Q414" s="714">
        <f t="shared" si="320"/>
        <v>0</v>
      </c>
      <c r="R414" s="389"/>
      <c r="S414" s="681" t="s">
        <v>511</v>
      </c>
      <c r="T414" s="403" t="s">
        <v>375</v>
      </c>
      <c r="U414" s="682"/>
      <c r="V414" s="682"/>
      <c r="W414" s="682">
        <f aca="true" t="shared" si="321" ref="W414:AI414">+W51+W172+W293</f>
        <v>0</v>
      </c>
      <c r="X414" s="682">
        <f t="shared" si="321"/>
        <v>0</v>
      </c>
      <c r="Y414" s="682">
        <f t="shared" si="321"/>
        <v>0</v>
      </c>
      <c r="Z414" s="682">
        <f t="shared" si="321"/>
        <v>0</v>
      </c>
      <c r="AA414" s="682">
        <f t="shared" si="321"/>
        <v>0</v>
      </c>
      <c r="AB414" s="682">
        <f t="shared" si="321"/>
        <v>0</v>
      </c>
      <c r="AC414" s="682">
        <f t="shared" si="321"/>
        <v>0</v>
      </c>
      <c r="AD414" s="682">
        <f t="shared" si="321"/>
        <v>0</v>
      </c>
      <c r="AE414" s="682">
        <f t="shared" si="321"/>
        <v>0</v>
      </c>
      <c r="AF414" s="682">
        <f t="shared" si="321"/>
        <v>0</v>
      </c>
      <c r="AG414" s="682">
        <f t="shared" si="321"/>
        <v>0</v>
      </c>
      <c r="AH414" s="682">
        <f t="shared" si="321"/>
        <v>0</v>
      </c>
      <c r="AI414" s="422">
        <f t="shared" si="321"/>
        <v>0</v>
      </c>
    </row>
    <row r="415" spans="2:35" ht="12.75">
      <c r="B415" s="678" t="s">
        <v>512</v>
      </c>
      <c r="C415" s="676" t="s">
        <v>505</v>
      </c>
      <c r="D415" s="489" t="s">
        <v>366</v>
      </c>
      <c r="E415" s="677">
        <f aca="true" t="shared" si="322" ref="E415:Q415">+E52+E173+E294</f>
        <v>0</v>
      </c>
      <c r="F415" s="677">
        <f t="shared" si="322"/>
        <v>0</v>
      </c>
      <c r="G415" s="677">
        <f t="shared" si="322"/>
        <v>0</v>
      </c>
      <c r="H415" s="677">
        <f t="shared" si="322"/>
        <v>0</v>
      </c>
      <c r="I415" s="677">
        <f t="shared" si="322"/>
        <v>0</v>
      </c>
      <c r="J415" s="677">
        <f t="shared" si="322"/>
        <v>0</v>
      </c>
      <c r="K415" s="677">
        <f t="shared" si="322"/>
        <v>0</v>
      </c>
      <c r="L415" s="677">
        <f t="shared" si="322"/>
        <v>0</v>
      </c>
      <c r="M415" s="677">
        <f t="shared" si="322"/>
        <v>0</v>
      </c>
      <c r="N415" s="677">
        <f t="shared" si="322"/>
        <v>0</v>
      </c>
      <c r="O415" s="677">
        <f t="shared" si="322"/>
        <v>0</v>
      </c>
      <c r="P415" s="677">
        <f t="shared" si="322"/>
        <v>0</v>
      </c>
      <c r="Q415" s="715">
        <f t="shared" si="322"/>
        <v>0</v>
      </c>
      <c r="R415" s="389"/>
      <c r="S415" s="678" t="s">
        <v>512</v>
      </c>
      <c r="T415" s="676" t="s">
        <v>505</v>
      </c>
      <c r="U415" s="677"/>
      <c r="V415" s="677"/>
      <c r="W415" s="677">
        <f aca="true" t="shared" si="323" ref="W415:AI415">+W52+W173+W294</f>
        <v>0</v>
      </c>
      <c r="X415" s="677">
        <f t="shared" si="323"/>
        <v>0</v>
      </c>
      <c r="Y415" s="677">
        <f t="shared" si="323"/>
        <v>0</v>
      </c>
      <c r="Z415" s="677">
        <f t="shared" si="323"/>
        <v>0</v>
      </c>
      <c r="AA415" s="677">
        <f t="shared" si="323"/>
        <v>0</v>
      </c>
      <c r="AB415" s="677">
        <f t="shared" si="323"/>
        <v>0</v>
      </c>
      <c r="AC415" s="677">
        <f t="shared" si="323"/>
        <v>0</v>
      </c>
      <c r="AD415" s="677">
        <f t="shared" si="323"/>
        <v>0</v>
      </c>
      <c r="AE415" s="677">
        <f t="shared" si="323"/>
        <v>0</v>
      </c>
      <c r="AF415" s="677">
        <f t="shared" si="323"/>
        <v>0</v>
      </c>
      <c r="AG415" s="677">
        <f t="shared" si="323"/>
        <v>0</v>
      </c>
      <c r="AH415" s="677">
        <f t="shared" si="323"/>
        <v>0</v>
      </c>
      <c r="AI415" s="491">
        <f t="shared" si="323"/>
        <v>0</v>
      </c>
    </row>
    <row r="416" spans="2:35" ht="12.75">
      <c r="B416" s="678" t="s">
        <v>513</v>
      </c>
      <c r="C416" s="391" t="s">
        <v>506</v>
      </c>
      <c r="D416" s="392" t="s">
        <v>366</v>
      </c>
      <c r="E416" s="409">
        <f aca="true" t="shared" si="324" ref="E416:Q416">+E53+E174+E295</f>
        <v>0</v>
      </c>
      <c r="F416" s="409">
        <f t="shared" si="324"/>
        <v>0</v>
      </c>
      <c r="G416" s="409">
        <f t="shared" si="324"/>
        <v>0</v>
      </c>
      <c r="H416" s="409">
        <f t="shared" si="324"/>
        <v>0</v>
      </c>
      <c r="I416" s="409">
        <f t="shared" si="324"/>
        <v>0</v>
      </c>
      <c r="J416" s="409">
        <f t="shared" si="324"/>
        <v>0</v>
      </c>
      <c r="K416" s="409">
        <f t="shared" si="324"/>
        <v>0</v>
      </c>
      <c r="L416" s="409">
        <f t="shared" si="324"/>
        <v>0</v>
      </c>
      <c r="M416" s="409">
        <f t="shared" si="324"/>
        <v>0</v>
      </c>
      <c r="N416" s="409">
        <f t="shared" si="324"/>
        <v>0</v>
      </c>
      <c r="O416" s="409">
        <f t="shared" si="324"/>
        <v>0</v>
      </c>
      <c r="P416" s="409">
        <f t="shared" si="324"/>
        <v>0</v>
      </c>
      <c r="Q416" s="436">
        <f t="shared" si="324"/>
        <v>0</v>
      </c>
      <c r="R416" s="389"/>
      <c r="S416" s="678" t="s">
        <v>513</v>
      </c>
      <c r="T416" s="391" t="s">
        <v>506</v>
      </c>
      <c r="U416" s="409"/>
      <c r="V416" s="409"/>
      <c r="W416" s="409">
        <f aca="true" t="shared" si="325" ref="W416:AI416">+W53+W174+W295</f>
        <v>0</v>
      </c>
      <c r="X416" s="409">
        <f t="shared" si="325"/>
        <v>0</v>
      </c>
      <c r="Y416" s="409">
        <f t="shared" si="325"/>
        <v>0</v>
      </c>
      <c r="Z416" s="409">
        <f t="shared" si="325"/>
        <v>0</v>
      </c>
      <c r="AA416" s="409">
        <f t="shared" si="325"/>
        <v>0</v>
      </c>
      <c r="AB416" s="409">
        <f t="shared" si="325"/>
        <v>0</v>
      </c>
      <c r="AC416" s="409">
        <f t="shared" si="325"/>
        <v>0</v>
      </c>
      <c r="AD416" s="409">
        <f t="shared" si="325"/>
        <v>0</v>
      </c>
      <c r="AE416" s="409">
        <f t="shared" si="325"/>
        <v>0</v>
      </c>
      <c r="AF416" s="409">
        <f t="shared" si="325"/>
        <v>0</v>
      </c>
      <c r="AG416" s="409">
        <f t="shared" si="325"/>
        <v>0</v>
      </c>
      <c r="AH416" s="409">
        <f t="shared" si="325"/>
        <v>0</v>
      </c>
      <c r="AI416" s="394">
        <f t="shared" si="325"/>
        <v>0</v>
      </c>
    </row>
    <row r="417" spans="2:35" ht="12.75">
      <c r="B417" s="678" t="s">
        <v>514</v>
      </c>
      <c r="C417" s="391" t="s">
        <v>367</v>
      </c>
      <c r="D417" s="392" t="s">
        <v>366</v>
      </c>
      <c r="E417" s="409">
        <f aca="true" t="shared" si="326" ref="E417:Q417">+E54+E175+E296</f>
        <v>0</v>
      </c>
      <c r="F417" s="409">
        <f t="shared" si="326"/>
        <v>0</v>
      </c>
      <c r="G417" s="409">
        <f t="shared" si="326"/>
        <v>0</v>
      </c>
      <c r="H417" s="409">
        <f t="shared" si="326"/>
        <v>0</v>
      </c>
      <c r="I417" s="409">
        <f t="shared" si="326"/>
        <v>0</v>
      </c>
      <c r="J417" s="409">
        <f t="shared" si="326"/>
        <v>0</v>
      </c>
      <c r="K417" s="409">
        <f t="shared" si="326"/>
        <v>0</v>
      </c>
      <c r="L417" s="409">
        <f t="shared" si="326"/>
        <v>0</v>
      </c>
      <c r="M417" s="409">
        <f t="shared" si="326"/>
        <v>0</v>
      </c>
      <c r="N417" s="409">
        <f t="shared" si="326"/>
        <v>0</v>
      </c>
      <c r="O417" s="409">
        <f t="shared" si="326"/>
        <v>0</v>
      </c>
      <c r="P417" s="409">
        <f t="shared" si="326"/>
        <v>0</v>
      </c>
      <c r="Q417" s="436">
        <f t="shared" si="326"/>
        <v>0</v>
      </c>
      <c r="R417" s="389"/>
      <c r="S417" s="678" t="s">
        <v>514</v>
      </c>
      <c r="T417" s="391" t="s">
        <v>367</v>
      </c>
      <c r="U417" s="409"/>
      <c r="V417" s="409"/>
      <c r="W417" s="409">
        <f aca="true" t="shared" si="327" ref="W417:AI417">+W54+W175+W296</f>
        <v>0</v>
      </c>
      <c r="X417" s="409">
        <f t="shared" si="327"/>
        <v>0</v>
      </c>
      <c r="Y417" s="409">
        <f t="shared" si="327"/>
        <v>0</v>
      </c>
      <c r="Z417" s="409">
        <f t="shared" si="327"/>
        <v>0</v>
      </c>
      <c r="AA417" s="409">
        <f t="shared" si="327"/>
        <v>0</v>
      </c>
      <c r="AB417" s="409">
        <f t="shared" si="327"/>
        <v>0</v>
      </c>
      <c r="AC417" s="409">
        <f t="shared" si="327"/>
        <v>0</v>
      </c>
      <c r="AD417" s="409">
        <f t="shared" si="327"/>
        <v>0</v>
      </c>
      <c r="AE417" s="409">
        <f t="shared" si="327"/>
        <v>0</v>
      </c>
      <c r="AF417" s="409">
        <f t="shared" si="327"/>
        <v>0</v>
      </c>
      <c r="AG417" s="409">
        <f t="shared" si="327"/>
        <v>0</v>
      </c>
      <c r="AH417" s="409">
        <f t="shared" si="327"/>
        <v>0</v>
      </c>
      <c r="AI417" s="394">
        <f t="shared" si="327"/>
        <v>0</v>
      </c>
    </row>
    <row r="418" spans="2:35" ht="12.75">
      <c r="B418" s="678" t="s">
        <v>515</v>
      </c>
      <c r="C418" s="405" t="s">
        <v>368</v>
      </c>
      <c r="D418" s="406" t="s">
        <v>70</v>
      </c>
      <c r="E418" s="409">
        <f aca="true" t="shared" si="328" ref="E418:Q418">+E55+E176+E297</f>
        <v>0</v>
      </c>
      <c r="F418" s="409">
        <f t="shared" si="328"/>
        <v>0</v>
      </c>
      <c r="G418" s="409">
        <f t="shared" si="328"/>
        <v>0</v>
      </c>
      <c r="H418" s="409">
        <f t="shared" si="328"/>
        <v>0</v>
      </c>
      <c r="I418" s="409">
        <f t="shared" si="328"/>
        <v>0</v>
      </c>
      <c r="J418" s="409">
        <f t="shared" si="328"/>
        <v>0</v>
      </c>
      <c r="K418" s="409">
        <f t="shared" si="328"/>
        <v>0</v>
      </c>
      <c r="L418" s="409">
        <f t="shared" si="328"/>
        <v>0</v>
      </c>
      <c r="M418" s="409">
        <f t="shared" si="328"/>
        <v>0</v>
      </c>
      <c r="N418" s="409">
        <f t="shared" si="328"/>
        <v>0</v>
      </c>
      <c r="O418" s="409">
        <f t="shared" si="328"/>
        <v>0</v>
      </c>
      <c r="P418" s="409">
        <f t="shared" si="328"/>
        <v>0</v>
      </c>
      <c r="Q418" s="436">
        <f t="shared" si="328"/>
        <v>0</v>
      </c>
      <c r="R418" s="389"/>
      <c r="S418" s="678" t="s">
        <v>515</v>
      </c>
      <c r="T418" s="405" t="s">
        <v>368</v>
      </c>
      <c r="U418" s="409">
        <f>U419+U420</f>
        <v>0</v>
      </c>
      <c r="V418" s="409">
        <f>V419+V420</f>
        <v>0</v>
      </c>
      <c r="W418" s="409">
        <f aca="true" t="shared" si="329" ref="W418:AI418">+W55+W176+W297</f>
        <v>0</v>
      </c>
      <c r="X418" s="409">
        <f t="shared" si="329"/>
        <v>0</v>
      </c>
      <c r="Y418" s="409">
        <f t="shared" si="329"/>
        <v>0</v>
      </c>
      <c r="Z418" s="409">
        <f t="shared" si="329"/>
        <v>0</v>
      </c>
      <c r="AA418" s="409">
        <f t="shared" si="329"/>
        <v>0</v>
      </c>
      <c r="AB418" s="409">
        <f t="shared" si="329"/>
        <v>0</v>
      </c>
      <c r="AC418" s="409">
        <f t="shared" si="329"/>
        <v>0</v>
      </c>
      <c r="AD418" s="409">
        <f t="shared" si="329"/>
        <v>0</v>
      </c>
      <c r="AE418" s="409">
        <f t="shared" si="329"/>
        <v>0</v>
      </c>
      <c r="AF418" s="409">
        <f t="shared" si="329"/>
        <v>0</v>
      </c>
      <c r="AG418" s="409">
        <f t="shared" si="329"/>
        <v>0</v>
      </c>
      <c r="AH418" s="409">
        <f t="shared" si="329"/>
        <v>0</v>
      </c>
      <c r="AI418" s="100">
        <f t="shared" si="329"/>
        <v>0</v>
      </c>
    </row>
    <row r="419" spans="2:35" ht="12.75">
      <c r="B419" s="678" t="s">
        <v>516</v>
      </c>
      <c r="C419" s="407" t="s">
        <v>369</v>
      </c>
      <c r="D419" s="406" t="s">
        <v>70</v>
      </c>
      <c r="E419" s="409">
        <f aca="true" t="shared" si="330" ref="E419:Q419">+E56+E177+E298</f>
        <v>0</v>
      </c>
      <c r="F419" s="409">
        <f t="shared" si="330"/>
        <v>0</v>
      </c>
      <c r="G419" s="409">
        <f t="shared" si="330"/>
        <v>0</v>
      </c>
      <c r="H419" s="409">
        <f t="shared" si="330"/>
        <v>0</v>
      </c>
      <c r="I419" s="409">
        <f t="shared" si="330"/>
        <v>0</v>
      </c>
      <c r="J419" s="409">
        <f t="shared" si="330"/>
        <v>0</v>
      </c>
      <c r="K419" s="409">
        <f t="shared" si="330"/>
        <v>0</v>
      </c>
      <c r="L419" s="409">
        <f t="shared" si="330"/>
        <v>0</v>
      </c>
      <c r="M419" s="409">
        <f t="shared" si="330"/>
        <v>0</v>
      </c>
      <c r="N419" s="409">
        <f t="shared" si="330"/>
        <v>0</v>
      </c>
      <c r="O419" s="409">
        <f t="shared" si="330"/>
        <v>0</v>
      </c>
      <c r="P419" s="409">
        <f t="shared" si="330"/>
        <v>0</v>
      </c>
      <c r="Q419" s="436">
        <f t="shared" si="330"/>
        <v>0</v>
      </c>
      <c r="R419" s="389"/>
      <c r="S419" s="678" t="s">
        <v>516</v>
      </c>
      <c r="T419" s="407" t="s">
        <v>369</v>
      </c>
      <c r="U419" s="409"/>
      <c r="V419" s="409"/>
      <c r="W419" s="409">
        <f aca="true" t="shared" si="331" ref="W419:AI419">+W56+W177+W298</f>
        <v>0</v>
      </c>
      <c r="X419" s="409">
        <f t="shared" si="331"/>
        <v>0</v>
      </c>
      <c r="Y419" s="409">
        <f t="shared" si="331"/>
        <v>0</v>
      </c>
      <c r="Z419" s="409">
        <f t="shared" si="331"/>
        <v>0</v>
      </c>
      <c r="AA419" s="409">
        <f t="shared" si="331"/>
        <v>0</v>
      </c>
      <c r="AB419" s="409">
        <f t="shared" si="331"/>
        <v>0</v>
      </c>
      <c r="AC419" s="409">
        <f t="shared" si="331"/>
        <v>0</v>
      </c>
      <c r="AD419" s="409">
        <f t="shared" si="331"/>
        <v>0</v>
      </c>
      <c r="AE419" s="409">
        <f t="shared" si="331"/>
        <v>0</v>
      </c>
      <c r="AF419" s="409">
        <f t="shared" si="331"/>
        <v>0</v>
      </c>
      <c r="AG419" s="409">
        <f t="shared" si="331"/>
        <v>0</v>
      </c>
      <c r="AH419" s="409">
        <f t="shared" si="331"/>
        <v>0</v>
      </c>
      <c r="AI419" s="100">
        <f t="shared" si="331"/>
        <v>0</v>
      </c>
    </row>
    <row r="420" spans="2:35" ht="12.75">
      <c r="B420" s="678" t="s">
        <v>517</v>
      </c>
      <c r="C420" s="407" t="s">
        <v>370</v>
      </c>
      <c r="D420" s="406" t="s">
        <v>70</v>
      </c>
      <c r="E420" s="409">
        <f aca="true" t="shared" si="332" ref="E420:Q420">+E57+E178+E299</f>
        <v>0</v>
      </c>
      <c r="F420" s="409">
        <f t="shared" si="332"/>
        <v>0</v>
      </c>
      <c r="G420" s="409">
        <f t="shared" si="332"/>
        <v>0</v>
      </c>
      <c r="H420" s="409">
        <f t="shared" si="332"/>
        <v>0</v>
      </c>
      <c r="I420" s="409">
        <f t="shared" si="332"/>
        <v>0</v>
      </c>
      <c r="J420" s="409">
        <f t="shared" si="332"/>
        <v>0</v>
      </c>
      <c r="K420" s="409">
        <f t="shared" si="332"/>
        <v>0</v>
      </c>
      <c r="L420" s="409">
        <f t="shared" si="332"/>
        <v>0</v>
      </c>
      <c r="M420" s="409">
        <f t="shared" si="332"/>
        <v>0</v>
      </c>
      <c r="N420" s="409">
        <f t="shared" si="332"/>
        <v>0</v>
      </c>
      <c r="O420" s="409">
        <f t="shared" si="332"/>
        <v>0</v>
      </c>
      <c r="P420" s="409">
        <f t="shared" si="332"/>
        <v>0</v>
      </c>
      <c r="Q420" s="436">
        <f t="shared" si="332"/>
        <v>0</v>
      </c>
      <c r="R420" s="389"/>
      <c r="S420" s="678" t="s">
        <v>517</v>
      </c>
      <c r="T420" s="407" t="s">
        <v>370</v>
      </c>
      <c r="U420" s="409"/>
      <c r="V420" s="409"/>
      <c r="W420" s="409">
        <f aca="true" t="shared" si="333" ref="W420:AI420">+W57+W178+W299</f>
        <v>0</v>
      </c>
      <c r="X420" s="409">
        <f t="shared" si="333"/>
        <v>0</v>
      </c>
      <c r="Y420" s="409">
        <f t="shared" si="333"/>
        <v>0</v>
      </c>
      <c r="Z420" s="409">
        <f t="shared" si="333"/>
        <v>0</v>
      </c>
      <c r="AA420" s="409">
        <f t="shared" si="333"/>
        <v>0</v>
      </c>
      <c r="AB420" s="409">
        <f t="shared" si="333"/>
        <v>0</v>
      </c>
      <c r="AC420" s="409">
        <f t="shared" si="333"/>
        <v>0</v>
      </c>
      <c r="AD420" s="409">
        <f t="shared" si="333"/>
        <v>0</v>
      </c>
      <c r="AE420" s="409">
        <f t="shared" si="333"/>
        <v>0</v>
      </c>
      <c r="AF420" s="409">
        <f t="shared" si="333"/>
        <v>0</v>
      </c>
      <c r="AG420" s="409">
        <f t="shared" si="333"/>
        <v>0</v>
      </c>
      <c r="AH420" s="409">
        <f t="shared" si="333"/>
        <v>0</v>
      </c>
      <c r="AI420" s="100">
        <f t="shared" si="333"/>
        <v>0</v>
      </c>
    </row>
    <row r="421" spans="2:35" ht="12.75">
      <c r="B421" s="678" t="s">
        <v>518</v>
      </c>
      <c r="C421" s="408" t="s">
        <v>371</v>
      </c>
      <c r="D421" s="406" t="s">
        <v>372</v>
      </c>
      <c r="E421" s="418">
        <f aca="true" t="shared" si="334" ref="E421:Q421">+E58+E179+E300</f>
        <v>0</v>
      </c>
      <c r="F421" s="418">
        <f t="shared" si="334"/>
        <v>0</v>
      </c>
      <c r="G421" s="418">
        <f t="shared" si="334"/>
        <v>0</v>
      </c>
      <c r="H421" s="418">
        <f t="shared" si="334"/>
        <v>0</v>
      </c>
      <c r="I421" s="418">
        <f t="shared" si="334"/>
        <v>0</v>
      </c>
      <c r="J421" s="418">
        <f t="shared" si="334"/>
        <v>0</v>
      </c>
      <c r="K421" s="418">
        <f t="shared" si="334"/>
        <v>0</v>
      </c>
      <c r="L421" s="418">
        <f t="shared" si="334"/>
        <v>0</v>
      </c>
      <c r="M421" s="418">
        <f t="shared" si="334"/>
        <v>0</v>
      </c>
      <c r="N421" s="418">
        <f t="shared" si="334"/>
        <v>0</v>
      </c>
      <c r="O421" s="418">
        <f t="shared" si="334"/>
        <v>0</v>
      </c>
      <c r="P421" s="418">
        <f t="shared" si="334"/>
        <v>0</v>
      </c>
      <c r="Q421" s="436">
        <f t="shared" si="334"/>
        <v>0</v>
      </c>
      <c r="R421" s="389"/>
      <c r="S421" s="678" t="s">
        <v>518</v>
      </c>
      <c r="T421" s="408" t="s">
        <v>371</v>
      </c>
      <c r="U421" s="418">
        <f>+U422+U423</f>
        <v>0</v>
      </c>
      <c r="V421" s="418">
        <f>+V422+V423</f>
        <v>0</v>
      </c>
      <c r="W421" s="418">
        <f aca="true" t="shared" si="335" ref="W421:AI421">+W58+W179+W300</f>
        <v>0</v>
      </c>
      <c r="X421" s="418">
        <f t="shared" si="335"/>
        <v>0</v>
      </c>
      <c r="Y421" s="418">
        <f t="shared" si="335"/>
        <v>0</v>
      </c>
      <c r="Z421" s="418">
        <f t="shared" si="335"/>
        <v>0</v>
      </c>
      <c r="AA421" s="418">
        <f t="shared" si="335"/>
        <v>0</v>
      </c>
      <c r="AB421" s="418">
        <f t="shared" si="335"/>
        <v>0</v>
      </c>
      <c r="AC421" s="418">
        <f t="shared" si="335"/>
        <v>0</v>
      </c>
      <c r="AD421" s="418">
        <f t="shared" si="335"/>
        <v>0</v>
      </c>
      <c r="AE421" s="418">
        <f t="shared" si="335"/>
        <v>0</v>
      </c>
      <c r="AF421" s="418">
        <f t="shared" si="335"/>
        <v>0</v>
      </c>
      <c r="AG421" s="418">
        <f t="shared" si="335"/>
        <v>0</v>
      </c>
      <c r="AH421" s="418">
        <f t="shared" si="335"/>
        <v>0</v>
      </c>
      <c r="AI421" s="100">
        <f t="shared" si="335"/>
        <v>0</v>
      </c>
    </row>
    <row r="422" spans="2:35" ht="12.75">
      <c r="B422" s="678" t="s">
        <v>519</v>
      </c>
      <c r="C422" s="408" t="s">
        <v>383</v>
      </c>
      <c r="D422" s="406" t="s">
        <v>372</v>
      </c>
      <c r="E422" s="409">
        <f aca="true" t="shared" si="336" ref="E422:Q422">+E59+E180+E301</f>
        <v>0</v>
      </c>
      <c r="F422" s="409">
        <f t="shared" si="336"/>
        <v>0</v>
      </c>
      <c r="G422" s="409">
        <f t="shared" si="336"/>
        <v>0</v>
      </c>
      <c r="H422" s="409">
        <f t="shared" si="336"/>
        <v>0</v>
      </c>
      <c r="I422" s="409">
        <f t="shared" si="336"/>
        <v>0</v>
      </c>
      <c r="J422" s="409">
        <f t="shared" si="336"/>
        <v>0</v>
      </c>
      <c r="K422" s="409">
        <f t="shared" si="336"/>
        <v>0</v>
      </c>
      <c r="L422" s="409">
        <f t="shared" si="336"/>
        <v>0</v>
      </c>
      <c r="M422" s="409">
        <f t="shared" si="336"/>
        <v>0</v>
      </c>
      <c r="N422" s="409">
        <f t="shared" si="336"/>
        <v>0</v>
      </c>
      <c r="O422" s="409">
        <f t="shared" si="336"/>
        <v>0</v>
      </c>
      <c r="P422" s="409">
        <f t="shared" si="336"/>
        <v>0</v>
      </c>
      <c r="Q422" s="436">
        <f t="shared" si="336"/>
        <v>0</v>
      </c>
      <c r="R422" s="389"/>
      <c r="S422" s="678" t="s">
        <v>519</v>
      </c>
      <c r="T422" s="408" t="s">
        <v>383</v>
      </c>
      <c r="U422" s="409"/>
      <c r="V422" s="409"/>
      <c r="W422" s="409">
        <f aca="true" t="shared" si="337" ref="W422:AI422">+W59+W180+W301</f>
        <v>0</v>
      </c>
      <c r="X422" s="409">
        <f t="shared" si="337"/>
        <v>0</v>
      </c>
      <c r="Y422" s="409">
        <f t="shared" si="337"/>
        <v>0</v>
      </c>
      <c r="Z422" s="409">
        <f t="shared" si="337"/>
        <v>0</v>
      </c>
      <c r="AA422" s="409">
        <f t="shared" si="337"/>
        <v>0</v>
      </c>
      <c r="AB422" s="409">
        <f t="shared" si="337"/>
        <v>0</v>
      </c>
      <c r="AC422" s="409">
        <f t="shared" si="337"/>
        <v>0</v>
      </c>
      <c r="AD422" s="409">
        <f t="shared" si="337"/>
        <v>0</v>
      </c>
      <c r="AE422" s="409">
        <f t="shared" si="337"/>
        <v>0</v>
      </c>
      <c r="AF422" s="409">
        <f t="shared" si="337"/>
        <v>0</v>
      </c>
      <c r="AG422" s="409">
        <f t="shared" si="337"/>
        <v>0</v>
      </c>
      <c r="AH422" s="409">
        <f t="shared" si="337"/>
        <v>0</v>
      </c>
      <c r="AI422" s="100">
        <f t="shared" si="337"/>
        <v>0</v>
      </c>
    </row>
    <row r="423" spans="2:35" ht="12.75">
      <c r="B423" s="678" t="s">
        <v>520</v>
      </c>
      <c r="C423" s="405" t="s">
        <v>378</v>
      </c>
      <c r="D423" s="406" t="s">
        <v>372</v>
      </c>
      <c r="E423" s="409">
        <f aca="true" t="shared" si="338" ref="E423:Q423">+E60+E181+E302</f>
        <v>0</v>
      </c>
      <c r="F423" s="409">
        <f t="shared" si="338"/>
        <v>0</v>
      </c>
      <c r="G423" s="409">
        <f t="shared" si="338"/>
        <v>0</v>
      </c>
      <c r="H423" s="409">
        <f t="shared" si="338"/>
        <v>0</v>
      </c>
      <c r="I423" s="409">
        <f t="shared" si="338"/>
        <v>0</v>
      </c>
      <c r="J423" s="409">
        <f t="shared" si="338"/>
        <v>0</v>
      </c>
      <c r="K423" s="409">
        <f t="shared" si="338"/>
        <v>0</v>
      </c>
      <c r="L423" s="409">
        <f t="shared" si="338"/>
        <v>0</v>
      </c>
      <c r="M423" s="409">
        <f t="shared" si="338"/>
        <v>0</v>
      </c>
      <c r="N423" s="409">
        <f t="shared" si="338"/>
        <v>0</v>
      </c>
      <c r="O423" s="409">
        <f t="shared" si="338"/>
        <v>0</v>
      </c>
      <c r="P423" s="409">
        <f t="shared" si="338"/>
        <v>0</v>
      </c>
      <c r="Q423" s="436">
        <f t="shared" si="338"/>
        <v>0</v>
      </c>
      <c r="R423" s="389"/>
      <c r="S423" s="678" t="s">
        <v>520</v>
      </c>
      <c r="T423" s="405" t="s">
        <v>378</v>
      </c>
      <c r="U423" s="409"/>
      <c r="V423" s="409"/>
      <c r="W423" s="409">
        <f aca="true" t="shared" si="339" ref="W423:AI423">+W60+W181+W302</f>
        <v>0</v>
      </c>
      <c r="X423" s="409">
        <f t="shared" si="339"/>
        <v>0</v>
      </c>
      <c r="Y423" s="409">
        <f t="shared" si="339"/>
        <v>0</v>
      </c>
      <c r="Z423" s="409">
        <f t="shared" si="339"/>
        <v>0</v>
      </c>
      <c r="AA423" s="409">
        <f t="shared" si="339"/>
        <v>0</v>
      </c>
      <c r="AB423" s="409">
        <f t="shared" si="339"/>
        <v>0</v>
      </c>
      <c r="AC423" s="409">
        <f t="shared" si="339"/>
        <v>0</v>
      </c>
      <c r="AD423" s="409">
        <f t="shared" si="339"/>
        <v>0</v>
      </c>
      <c r="AE423" s="409">
        <f t="shared" si="339"/>
        <v>0</v>
      </c>
      <c r="AF423" s="409">
        <f t="shared" si="339"/>
        <v>0</v>
      </c>
      <c r="AG423" s="409">
        <f t="shared" si="339"/>
        <v>0</v>
      </c>
      <c r="AH423" s="409">
        <f t="shared" si="339"/>
        <v>0</v>
      </c>
      <c r="AI423" s="100">
        <f t="shared" si="339"/>
        <v>0</v>
      </c>
    </row>
    <row r="424" spans="2:35" ht="12.75">
      <c r="B424" s="678" t="s">
        <v>234</v>
      </c>
      <c r="C424" s="405" t="s">
        <v>384</v>
      </c>
      <c r="D424" s="423"/>
      <c r="E424" s="409">
        <f aca="true" t="shared" si="340" ref="E424:Q424">+E61+E182+E303</f>
        <v>0</v>
      </c>
      <c r="F424" s="409">
        <f t="shared" si="340"/>
        <v>0</v>
      </c>
      <c r="G424" s="409">
        <f t="shared" si="340"/>
        <v>0</v>
      </c>
      <c r="H424" s="409">
        <f t="shared" si="340"/>
        <v>0</v>
      </c>
      <c r="I424" s="409">
        <f t="shared" si="340"/>
        <v>0</v>
      </c>
      <c r="J424" s="409">
        <f t="shared" si="340"/>
        <v>0</v>
      </c>
      <c r="K424" s="409">
        <f t="shared" si="340"/>
        <v>0</v>
      </c>
      <c r="L424" s="409">
        <f t="shared" si="340"/>
        <v>0</v>
      </c>
      <c r="M424" s="409">
        <f t="shared" si="340"/>
        <v>0</v>
      </c>
      <c r="N424" s="409">
        <f t="shared" si="340"/>
        <v>0</v>
      </c>
      <c r="O424" s="409">
        <f t="shared" si="340"/>
        <v>0</v>
      </c>
      <c r="P424" s="409">
        <f t="shared" si="340"/>
        <v>0</v>
      </c>
      <c r="Q424" s="436">
        <f t="shared" si="340"/>
        <v>0</v>
      </c>
      <c r="R424" s="389"/>
      <c r="S424" s="678" t="s">
        <v>234</v>
      </c>
      <c r="T424" s="405" t="s">
        <v>384</v>
      </c>
      <c r="U424" s="409">
        <f>U427+U428+U429+U432</f>
        <v>0</v>
      </c>
      <c r="V424" s="409">
        <f>V427+V428+V429+V432</f>
        <v>0</v>
      </c>
      <c r="W424" s="409">
        <f aca="true" t="shared" si="341" ref="W424:AI424">+W61+W182+W303</f>
        <v>0</v>
      </c>
      <c r="X424" s="409">
        <f t="shared" si="341"/>
        <v>0</v>
      </c>
      <c r="Y424" s="409">
        <f t="shared" si="341"/>
        <v>0</v>
      </c>
      <c r="Z424" s="409">
        <f t="shared" si="341"/>
        <v>0</v>
      </c>
      <c r="AA424" s="409">
        <f t="shared" si="341"/>
        <v>0</v>
      </c>
      <c r="AB424" s="409">
        <f t="shared" si="341"/>
        <v>0</v>
      </c>
      <c r="AC424" s="409">
        <f t="shared" si="341"/>
        <v>0</v>
      </c>
      <c r="AD424" s="409">
        <f t="shared" si="341"/>
        <v>0</v>
      </c>
      <c r="AE424" s="409">
        <f t="shared" si="341"/>
        <v>0</v>
      </c>
      <c r="AF424" s="409">
        <f t="shared" si="341"/>
        <v>0</v>
      </c>
      <c r="AG424" s="409">
        <f t="shared" si="341"/>
        <v>0</v>
      </c>
      <c r="AH424" s="409">
        <f t="shared" si="341"/>
        <v>0</v>
      </c>
      <c r="AI424" s="100">
        <f t="shared" si="341"/>
        <v>0</v>
      </c>
    </row>
    <row r="425" spans="2:35" ht="12.75">
      <c r="B425" s="681" t="s">
        <v>381</v>
      </c>
      <c r="C425" s="403" t="s">
        <v>375</v>
      </c>
      <c r="D425" s="404"/>
      <c r="E425" s="682">
        <f aca="true" t="shared" si="342" ref="E425:Q425">+E62+E183+E304</f>
        <v>0</v>
      </c>
      <c r="F425" s="682">
        <f t="shared" si="342"/>
        <v>0</v>
      </c>
      <c r="G425" s="682">
        <f t="shared" si="342"/>
        <v>0</v>
      </c>
      <c r="H425" s="682">
        <f t="shared" si="342"/>
        <v>0</v>
      </c>
      <c r="I425" s="682">
        <f t="shared" si="342"/>
        <v>0</v>
      </c>
      <c r="J425" s="682">
        <f t="shared" si="342"/>
        <v>0</v>
      </c>
      <c r="K425" s="682">
        <f t="shared" si="342"/>
        <v>0</v>
      </c>
      <c r="L425" s="682">
        <f t="shared" si="342"/>
        <v>0</v>
      </c>
      <c r="M425" s="682">
        <f t="shared" si="342"/>
        <v>0</v>
      </c>
      <c r="N425" s="682">
        <f t="shared" si="342"/>
        <v>0</v>
      </c>
      <c r="O425" s="682">
        <f t="shared" si="342"/>
        <v>0</v>
      </c>
      <c r="P425" s="682">
        <f t="shared" si="342"/>
        <v>0</v>
      </c>
      <c r="Q425" s="714">
        <f t="shared" si="342"/>
        <v>0</v>
      </c>
      <c r="R425" s="389"/>
      <c r="S425" s="681" t="s">
        <v>381</v>
      </c>
      <c r="T425" s="403" t="s">
        <v>375</v>
      </c>
      <c r="U425" s="682"/>
      <c r="V425" s="682"/>
      <c r="W425" s="682">
        <f aca="true" t="shared" si="343" ref="W425:AI425">+W62+W183+W304</f>
        <v>0</v>
      </c>
      <c r="X425" s="682">
        <f t="shared" si="343"/>
        <v>0</v>
      </c>
      <c r="Y425" s="682">
        <f t="shared" si="343"/>
        <v>0</v>
      </c>
      <c r="Z425" s="682">
        <f t="shared" si="343"/>
        <v>0</v>
      </c>
      <c r="AA425" s="682">
        <f t="shared" si="343"/>
        <v>0</v>
      </c>
      <c r="AB425" s="682">
        <f t="shared" si="343"/>
        <v>0</v>
      </c>
      <c r="AC425" s="682">
        <f t="shared" si="343"/>
        <v>0</v>
      </c>
      <c r="AD425" s="682">
        <f t="shared" si="343"/>
        <v>0</v>
      </c>
      <c r="AE425" s="682">
        <f t="shared" si="343"/>
        <v>0</v>
      </c>
      <c r="AF425" s="682">
        <f t="shared" si="343"/>
        <v>0</v>
      </c>
      <c r="AG425" s="682">
        <f t="shared" si="343"/>
        <v>0</v>
      </c>
      <c r="AH425" s="682">
        <f t="shared" si="343"/>
        <v>0</v>
      </c>
      <c r="AI425" s="422">
        <f t="shared" si="343"/>
        <v>0</v>
      </c>
    </row>
    <row r="426" spans="2:35" ht="12.75">
      <c r="B426" s="678" t="s">
        <v>382</v>
      </c>
      <c r="C426" s="676" t="s">
        <v>505</v>
      </c>
      <c r="D426" s="489" t="s">
        <v>366</v>
      </c>
      <c r="E426" s="677">
        <f aca="true" t="shared" si="344" ref="E426:Q426">+E63+E184+E305</f>
        <v>0</v>
      </c>
      <c r="F426" s="677">
        <f t="shared" si="344"/>
        <v>0</v>
      </c>
      <c r="G426" s="677">
        <f t="shared" si="344"/>
        <v>0</v>
      </c>
      <c r="H426" s="677">
        <f t="shared" si="344"/>
        <v>0</v>
      </c>
      <c r="I426" s="677">
        <f t="shared" si="344"/>
        <v>0</v>
      </c>
      <c r="J426" s="677">
        <f t="shared" si="344"/>
        <v>0</v>
      </c>
      <c r="K426" s="677">
        <f t="shared" si="344"/>
        <v>0</v>
      </c>
      <c r="L426" s="677">
        <f t="shared" si="344"/>
        <v>0</v>
      </c>
      <c r="M426" s="677">
        <f t="shared" si="344"/>
        <v>0</v>
      </c>
      <c r="N426" s="677">
        <f t="shared" si="344"/>
        <v>0</v>
      </c>
      <c r="O426" s="677">
        <f t="shared" si="344"/>
        <v>0</v>
      </c>
      <c r="P426" s="677">
        <f t="shared" si="344"/>
        <v>0</v>
      </c>
      <c r="Q426" s="715">
        <f t="shared" si="344"/>
        <v>0</v>
      </c>
      <c r="R426" s="389"/>
      <c r="S426" s="678" t="s">
        <v>382</v>
      </c>
      <c r="T426" s="676" t="s">
        <v>505</v>
      </c>
      <c r="U426" s="677"/>
      <c r="V426" s="677"/>
      <c r="W426" s="677">
        <f aca="true" t="shared" si="345" ref="W426:AI426">+W63+W184+W305</f>
        <v>0</v>
      </c>
      <c r="X426" s="677">
        <f t="shared" si="345"/>
        <v>0</v>
      </c>
      <c r="Y426" s="677">
        <f t="shared" si="345"/>
        <v>0</v>
      </c>
      <c r="Z426" s="677">
        <f t="shared" si="345"/>
        <v>0</v>
      </c>
      <c r="AA426" s="677">
        <f t="shared" si="345"/>
        <v>0</v>
      </c>
      <c r="AB426" s="677">
        <f t="shared" si="345"/>
        <v>0</v>
      </c>
      <c r="AC426" s="677">
        <f t="shared" si="345"/>
        <v>0</v>
      </c>
      <c r="AD426" s="677">
        <f t="shared" si="345"/>
        <v>0</v>
      </c>
      <c r="AE426" s="677">
        <f t="shared" si="345"/>
        <v>0</v>
      </c>
      <c r="AF426" s="677">
        <f t="shared" si="345"/>
        <v>0</v>
      </c>
      <c r="AG426" s="677">
        <f t="shared" si="345"/>
        <v>0</v>
      </c>
      <c r="AH426" s="677">
        <f t="shared" si="345"/>
        <v>0</v>
      </c>
      <c r="AI426" s="491">
        <f t="shared" si="345"/>
        <v>0</v>
      </c>
    </row>
    <row r="427" spans="2:35" ht="12.75">
      <c r="B427" s="678" t="s">
        <v>521</v>
      </c>
      <c r="C427" s="391" t="s">
        <v>506</v>
      </c>
      <c r="D427" s="392" t="s">
        <v>366</v>
      </c>
      <c r="E427" s="409">
        <f aca="true" t="shared" si="346" ref="E427:Q427">+E64+E185+E306</f>
        <v>0</v>
      </c>
      <c r="F427" s="409">
        <f t="shared" si="346"/>
        <v>0</v>
      </c>
      <c r="G427" s="409">
        <f t="shared" si="346"/>
        <v>0</v>
      </c>
      <c r="H427" s="409">
        <f t="shared" si="346"/>
        <v>0</v>
      </c>
      <c r="I427" s="409">
        <f t="shared" si="346"/>
        <v>0</v>
      </c>
      <c r="J427" s="409">
        <f t="shared" si="346"/>
        <v>0</v>
      </c>
      <c r="K427" s="409">
        <f t="shared" si="346"/>
        <v>0</v>
      </c>
      <c r="L427" s="409">
        <f t="shared" si="346"/>
        <v>0</v>
      </c>
      <c r="M427" s="409">
        <f t="shared" si="346"/>
        <v>0</v>
      </c>
      <c r="N427" s="409">
        <f t="shared" si="346"/>
        <v>0</v>
      </c>
      <c r="O427" s="409">
        <f t="shared" si="346"/>
        <v>0</v>
      </c>
      <c r="P427" s="409">
        <f t="shared" si="346"/>
        <v>0</v>
      </c>
      <c r="Q427" s="436">
        <f t="shared" si="346"/>
        <v>0</v>
      </c>
      <c r="R427" s="389"/>
      <c r="S427" s="678" t="s">
        <v>521</v>
      </c>
      <c r="T427" s="391" t="s">
        <v>506</v>
      </c>
      <c r="U427" s="409"/>
      <c r="V427" s="409"/>
      <c r="W427" s="409">
        <f aca="true" t="shared" si="347" ref="W427:AI427">+W64+W185+W306</f>
        <v>0</v>
      </c>
      <c r="X427" s="409">
        <f t="shared" si="347"/>
        <v>0</v>
      </c>
      <c r="Y427" s="409">
        <f t="shared" si="347"/>
        <v>0</v>
      </c>
      <c r="Z427" s="409">
        <f t="shared" si="347"/>
        <v>0</v>
      </c>
      <c r="AA427" s="409">
        <f t="shared" si="347"/>
        <v>0</v>
      </c>
      <c r="AB427" s="409">
        <f t="shared" si="347"/>
        <v>0</v>
      </c>
      <c r="AC427" s="409">
        <f t="shared" si="347"/>
        <v>0</v>
      </c>
      <c r="AD427" s="409">
        <f t="shared" si="347"/>
        <v>0</v>
      </c>
      <c r="AE427" s="409">
        <f t="shared" si="347"/>
        <v>0</v>
      </c>
      <c r="AF427" s="409">
        <f t="shared" si="347"/>
        <v>0</v>
      </c>
      <c r="AG427" s="409">
        <f t="shared" si="347"/>
        <v>0</v>
      </c>
      <c r="AH427" s="409">
        <f t="shared" si="347"/>
        <v>0</v>
      </c>
      <c r="AI427" s="394">
        <f t="shared" si="347"/>
        <v>0</v>
      </c>
    </row>
    <row r="428" spans="2:35" ht="12.75">
      <c r="B428" s="678" t="s">
        <v>522</v>
      </c>
      <c r="C428" s="391" t="s">
        <v>367</v>
      </c>
      <c r="D428" s="392" t="s">
        <v>366</v>
      </c>
      <c r="E428" s="409">
        <f aca="true" t="shared" si="348" ref="E428:Q428">+E65+E186+E307</f>
        <v>0</v>
      </c>
      <c r="F428" s="409">
        <f t="shared" si="348"/>
        <v>0</v>
      </c>
      <c r="G428" s="409">
        <f t="shared" si="348"/>
        <v>0</v>
      </c>
      <c r="H428" s="409">
        <f t="shared" si="348"/>
        <v>0</v>
      </c>
      <c r="I428" s="409">
        <f t="shared" si="348"/>
        <v>0</v>
      </c>
      <c r="J428" s="409">
        <f t="shared" si="348"/>
        <v>0</v>
      </c>
      <c r="K428" s="409">
        <f t="shared" si="348"/>
        <v>0</v>
      </c>
      <c r="L428" s="409">
        <f t="shared" si="348"/>
        <v>0</v>
      </c>
      <c r="M428" s="409">
        <f t="shared" si="348"/>
        <v>0</v>
      </c>
      <c r="N428" s="409">
        <f t="shared" si="348"/>
        <v>0</v>
      </c>
      <c r="O428" s="409">
        <f t="shared" si="348"/>
        <v>0</v>
      </c>
      <c r="P428" s="409">
        <f t="shared" si="348"/>
        <v>0</v>
      </c>
      <c r="Q428" s="436">
        <f t="shared" si="348"/>
        <v>0</v>
      </c>
      <c r="R428" s="389"/>
      <c r="S428" s="678" t="s">
        <v>522</v>
      </c>
      <c r="T428" s="391" t="s">
        <v>367</v>
      </c>
      <c r="U428" s="409"/>
      <c r="V428" s="409"/>
      <c r="W428" s="409">
        <f aca="true" t="shared" si="349" ref="W428:AI428">+W65+W186+W307</f>
        <v>0</v>
      </c>
      <c r="X428" s="409">
        <f t="shared" si="349"/>
        <v>0</v>
      </c>
      <c r="Y428" s="409">
        <f t="shared" si="349"/>
        <v>0</v>
      </c>
      <c r="Z428" s="409">
        <f t="shared" si="349"/>
        <v>0</v>
      </c>
      <c r="AA428" s="409">
        <f t="shared" si="349"/>
        <v>0</v>
      </c>
      <c r="AB428" s="409">
        <f t="shared" si="349"/>
        <v>0</v>
      </c>
      <c r="AC428" s="409">
        <f t="shared" si="349"/>
        <v>0</v>
      </c>
      <c r="AD428" s="409">
        <f t="shared" si="349"/>
        <v>0</v>
      </c>
      <c r="AE428" s="409">
        <f t="shared" si="349"/>
        <v>0</v>
      </c>
      <c r="AF428" s="409">
        <f t="shared" si="349"/>
        <v>0</v>
      </c>
      <c r="AG428" s="409">
        <f t="shared" si="349"/>
        <v>0</v>
      </c>
      <c r="AH428" s="409">
        <f t="shared" si="349"/>
        <v>0</v>
      </c>
      <c r="AI428" s="394">
        <f t="shared" si="349"/>
        <v>0</v>
      </c>
    </row>
    <row r="429" spans="2:35" ht="12.75">
      <c r="B429" s="678" t="s">
        <v>523</v>
      </c>
      <c r="C429" s="405" t="s">
        <v>368</v>
      </c>
      <c r="D429" s="406" t="s">
        <v>70</v>
      </c>
      <c r="E429" s="409">
        <f aca="true" t="shared" si="350" ref="E429:Q429">+E66+E187+E308</f>
        <v>0</v>
      </c>
      <c r="F429" s="409">
        <f t="shared" si="350"/>
        <v>0</v>
      </c>
      <c r="G429" s="409">
        <f t="shared" si="350"/>
        <v>0</v>
      </c>
      <c r="H429" s="409">
        <f t="shared" si="350"/>
        <v>0</v>
      </c>
      <c r="I429" s="409">
        <f t="shared" si="350"/>
        <v>0</v>
      </c>
      <c r="J429" s="409">
        <f t="shared" si="350"/>
        <v>0</v>
      </c>
      <c r="K429" s="409">
        <f t="shared" si="350"/>
        <v>0</v>
      </c>
      <c r="L429" s="409">
        <f t="shared" si="350"/>
        <v>0</v>
      </c>
      <c r="M429" s="409">
        <f t="shared" si="350"/>
        <v>0</v>
      </c>
      <c r="N429" s="409">
        <f t="shared" si="350"/>
        <v>0</v>
      </c>
      <c r="O429" s="409">
        <f t="shared" si="350"/>
        <v>0</v>
      </c>
      <c r="P429" s="409">
        <f t="shared" si="350"/>
        <v>0</v>
      </c>
      <c r="Q429" s="436">
        <f t="shared" si="350"/>
        <v>0</v>
      </c>
      <c r="R429" s="389"/>
      <c r="S429" s="678" t="s">
        <v>523</v>
      </c>
      <c r="T429" s="405" t="s">
        <v>368</v>
      </c>
      <c r="U429" s="409">
        <f>U430+U431</f>
        <v>0</v>
      </c>
      <c r="V429" s="409">
        <f>V430+V431</f>
        <v>0</v>
      </c>
      <c r="W429" s="409">
        <f aca="true" t="shared" si="351" ref="W429:AI429">+W66+W187+W308</f>
        <v>0</v>
      </c>
      <c r="X429" s="409">
        <f t="shared" si="351"/>
        <v>0</v>
      </c>
      <c r="Y429" s="409">
        <f t="shared" si="351"/>
        <v>0</v>
      </c>
      <c r="Z429" s="409">
        <f t="shared" si="351"/>
        <v>0</v>
      </c>
      <c r="AA429" s="409">
        <f t="shared" si="351"/>
        <v>0</v>
      </c>
      <c r="AB429" s="409">
        <f t="shared" si="351"/>
        <v>0</v>
      </c>
      <c r="AC429" s="409">
        <f t="shared" si="351"/>
        <v>0</v>
      </c>
      <c r="AD429" s="409">
        <f t="shared" si="351"/>
        <v>0</v>
      </c>
      <c r="AE429" s="409">
        <f t="shared" si="351"/>
        <v>0</v>
      </c>
      <c r="AF429" s="409">
        <f t="shared" si="351"/>
        <v>0</v>
      </c>
      <c r="AG429" s="409">
        <f t="shared" si="351"/>
        <v>0</v>
      </c>
      <c r="AH429" s="409">
        <f t="shared" si="351"/>
        <v>0</v>
      </c>
      <c r="AI429" s="100">
        <f t="shared" si="351"/>
        <v>0</v>
      </c>
    </row>
    <row r="430" spans="2:35" ht="12.75">
      <c r="B430" s="678" t="s">
        <v>524</v>
      </c>
      <c r="C430" s="407" t="s">
        <v>369</v>
      </c>
      <c r="D430" s="406" t="s">
        <v>70</v>
      </c>
      <c r="E430" s="409">
        <f aca="true" t="shared" si="352" ref="E430:Q430">+E67+E188+E309</f>
        <v>0</v>
      </c>
      <c r="F430" s="409">
        <f t="shared" si="352"/>
        <v>0</v>
      </c>
      <c r="G430" s="409">
        <f t="shared" si="352"/>
        <v>0</v>
      </c>
      <c r="H430" s="409">
        <f t="shared" si="352"/>
        <v>0</v>
      </c>
      <c r="I430" s="409">
        <f t="shared" si="352"/>
        <v>0</v>
      </c>
      <c r="J430" s="409">
        <f t="shared" si="352"/>
        <v>0</v>
      </c>
      <c r="K430" s="409">
        <f t="shared" si="352"/>
        <v>0</v>
      </c>
      <c r="L430" s="409">
        <f t="shared" si="352"/>
        <v>0</v>
      </c>
      <c r="M430" s="409">
        <f t="shared" si="352"/>
        <v>0</v>
      </c>
      <c r="N430" s="409">
        <f t="shared" si="352"/>
        <v>0</v>
      </c>
      <c r="O430" s="409">
        <f t="shared" si="352"/>
        <v>0</v>
      </c>
      <c r="P430" s="409">
        <f t="shared" si="352"/>
        <v>0</v>
      </c>
      <c r="Q430" s="436">
        <f t="shared" si="352"/>
        <v>0</v>
      </c>
      <c r="R430" s="389"/>
      <c r="S430" s="678" t="s">
        <v>524</v>
      </c>
      <c r="T430" s="407" t="s">
        <v>369</v>
      </c>
      <c r="U430" s="409"/>
      <c r="V430" s="409"/>
      <c r="W430" s="409">
        <f aca="true" t="shared" si="353" ref="W430:AI430">+W67+W188+W309</f>
        <v>0</v>
      </c>
      <c r="X430" s="409">
        <f t="shared" si="353"/>
        <v>0</v>
      </c>
      <c r="Y430" s="409">
        <f t="shared" si="353"/>
        <v>0</v>
      </c>
      <c r="Z430" s="409">
        <f t="shared" si="353"/>
        <v>0</v>
      </c>
      <c r="AA430" s="409">
        <f t="shared" si="353"/>
        <v>0</v>
      </c>
      <c r="AB430" s="409">
        <f t="shared" si="353"/>
        <v>0</v>
      </c>
      <c r="AC430" s="409">
        <f t="shared" si="353"/>
        <v>0</v>
      </c>
      <c r="AD430" s="409">
        <f t="shared" si="353"/>
        <v>0</v>
      </c>
      <c r="AE430" s="409">
        <f t="shared" si="353"/>
        <v>0</v>
      </c>
      <c r="AF430" s="409">
        <f t="shared" si="353"/>
        <v>0</v>
      </c>
      <c r="AG430" s="409">
        <f t="shared" si="353"/>
        <v>0</v>
      </c>
      <c r="AH430" s="409">
        <f t="shared" si="353"/>
        <v>0</v>
      </c>
      <c r="AI430" s="100">
        <f t="shared" si="353"/>
        <v>0</v>
      </c>
    </row>
    <row r="431" spans="2:35" ht="12.75">
      <c r="B431" s="678" t="s">
        <v>525</v>
      </c>
      <c r="C431" s="407" t="s">
        <v>370</v>
      </c>
      <c r="D431" s="406" t="s">
        <v>70</v>
      </c>
      <c r="E431" s="409">
        <f aca="true" t="shared" si="354" ref="E431:Q431">+E68+E189+E310</f>
        <v>0</v>
      </c>
      <c r="F431" s="409">
        <f t="shared" si="354"/>
        <v>0</v>
      </c>
      <c r="G431" s="409">
        <f t="shared" si="354"/>
        <v>0</v>
      </c>
      <c r="H431" s="409">
        <f t="shared" si="354"/>
        <v>0</v>
      </c>
      <c r="I431" s="409">
        <f t="shared" si="354"/>
        <v>0</v>
      </c>
      <c r="J431" s="409">
        <f t="shared" si="354"/>
        <v>0</v>
      </c>
      <c r="K431" s="409">
        <f t="shared" si="354"/>
        <v>0</v>
      </c>
      <c r="L431" s="409">
        <f t="shared" si="354"/>
        <v>0</v>
      </c>
      <c r="M431" s="409">
        <f t="shared" si="354"/>
        <v>0</v>
      </c>
      <c r="N431" s="409">
        <f t="shared" si="354"/>
        <v>0</v>
      </c>
      <c r="O431" s="409">
        <f t="shared" si="354"/>
        <v>0</v>
      </c>
      <c r="P431" s="409">
        <f t="shared" si="354"/>
        <v>0</v>
      </c>
      <c r="Q431" s="436">
        <f t="shared" si="354"/>
        <v>0</v>
      </c>
      <c r="R431" s="389"/>
      <c r="S431" s="678" t="s">
        <v>525</v>
      </c>
      <c r="T431" s="407" t="s">
        <v>370</v>
      </c>
      <c r="U431" s="409"/>
      <c r="V431" s="409"/>
      <c r="W431" s="409">
        <f aca="true" t="shared" si="355" ref="W431:AI431">+W68+W189+W310</f>
        <v>0</v>
      </c>
      <c r="X431" s="409">
        <f t="shared" si="355"/>
        <v>0</v>
      </c>
      <c r="Y431" s="409">
        <f t="shared" si="355"/>
        <v>0</v>
      </c>
      <c r="Z431" s="409">
        <f t="shared" si="355"/>
        <v>0</v>
      </c>
      <c r="AA431" s="409">
        <f t="shared" si="355"/>
        <v>0</v>
      </c>
      <c r="AB431" s="409">
        <f t="shared" si="355"/>
        <v>0</v>
      </c>
      <c r="AC431" s="409">
        <f t="shared" si="355"/>
        <v>0</v>
      </c>
      <c r="AD431" s="409">
        <f t="shared" si="355"/>
        <v>0</v>
      </c>
      <c r="AE431" s="409">
        <f t="shared" si="355"/>
        <v>0</v>
      </c>
      <c r="AF431" s="409">
        <f t="shared" si="355"/>
        <v>0</v>
      </c>
      <c r="AG431" s="409">
        <f t="shared" si="355"/>
        <v>0</v>
      </c>
      <c r="AH431" s="409">
        <f t="shared" si="355"/>
        <v>0</v>
      </c>
      <c r="AI431" s="100">
        <f t="shared" si="355"/>
        <v>0</v>
      </c>
    </row>
    <row r="432" spans="2:35" ht="12.75">
      <c r="B432" s="678" t="s">
        <v>526</v>
      </c>
      <c r="C432" s="408" t="s">
        <v>371</v>
      </c>
      <c r="D432" s="406" t="s">
        <v>372</v>
      </c>
      <c r="E432" s="409">
        <f aca="true" t="shared" si="356" ref="E432:Q432">+E69+E190+E311</f>
        <v>0</v>
      </c>
      <c r="F432" s="409">
        <f t="shared" si="356"/>
        <v>0</v>
      </c>
      <c r="G432" s="409">
        <f t="shared" si="356"/>
        <v>0</v>
      </c>
      <c r="H432" s="409">
        <f t="shared" si="356"/>
        <v>0</v>
      </c>
      <c r="I432" s="409">
        <f t="shared" si="356"/>
        <v>0</v>
      </c>
      <c r="J432" s="409">
        <f t="shared" si="356"/>
        <v>0</v>
      </c>
      <c r="K432" s="409">
        <f t="shared" si="356"/>
        <v>0</v>
      </c>
      <c r="L432" s="409">
        <f t="shared" si="356"/>
        <v>0</v>
      </c>
      <c r="M432" s="409">
        <f t="shared" si="356"/>
        <v>0</v>
      </c>
      <c r="N432" s="409">
        <f t="shared" si="356"/>
        <v>0</v>
      </c>
      <c r="O432" s="409">
        <f t="shared" si="356"/>
        <v>0</v>
      </c>
      <c r="P432" s="409">
        <f t="shared" si="356"/>
        <v>0</v>
      </c>
      <c r="Q432" s="436">
        <f t="shared" si="356"/>
        <v>0</v>
      </c>
      <c r="R432" s="389"/>
      <c r="S432" s="678" t="s">
        <v>526</v>
      </c>
      <c r="T432" s="408" t="s">
        <v>371</v>
      </c>
      <c r="U432" s="409">
        <f>U433+U434</f>
        <v>0</v>
      </c>
      <c r="V432" s="409">
        <f>V433+V434</f>
        <v>0</v>
      </c>
      <c r="W432" s="409">
        <f aca="true" t="shared" si="357" ref="W432:AI432">+W69+W190+W311</f>
        <v>0</v>
      </c>
      <c r="X432" s="409">
        <f t="shared" si="357"/>
        <v>0</v>
      </c>
      <c r="Y432" s="409">
        <f t="shared" si="357"/>
        <v>0</v>
      </c>
      <c r="Z432" s="409">
        <f t="shared" si="357"/>
        <v>0</v>
      </c>
      <c r="AA432" s="409">
        <f t="shared" si="357"/>
        <v>0</v>
      </c>
      <c r="AB432" s="409">
        <f t="shared" si="357"/>
        <v>0</v>
      </c>
      <c r="AC432" s="409">
        <f t="shared" si="357"/>
        <v>0</v>
      </c>
      <c r="AD432" s="409">
        <f t="shared" si="357"/>
        <v>0</v>
      </c>
      <c r="AE432" s="409">
        <f t="shared" si="357"/>
        <v>0</v>
      </c>
      <c r="AF432" s="409">
        <f t="shared" si="357"/>
        <v>0</v>
      </c>
      <c r="AG432" s="409">
        <f t="shared" si="357"/>
        <v>0</v>
      </c>
      <c r="AH432" s="409">
        <f t="shared" si="357"/>
        <v>0</v>
      </c>
      <c r="AI432" s="100">
        <f t="shared" si="357"/>
        <v>0</v>
      </c>
    </row>
    <row r="433" spans="2:35" ht="12.75">
      <c r="B433" s="679" t="s">
        <v>527</v>
      </c>
      <c r="C433" s="408" t="s">
        <v>383</v>
      </c>
      <c r="D433" s="406" t="s">
        <v>372</v>
      </c>
      <c r="E433" s="418">
        <f aca="true" t="shared" si="358" ref="E433:Q433">+E70+E191+E312</f>
        <v>0</v>
      </c>
      <c r="F433" s="418">
        <f t="shared" si="358"/>
        <v>0</v>
      </c>
      <c r="G433" s="418">
        <f t="shared" si="358"/>
        <v>0</v>
      </c>
      <c r="H433" s="418">
        <f t="shared" si="358"/>
        <v>0</v>
      </c>
      <c r="I433" s="418">
        <f t="shared" si="358"/>
        <v>0</v>
      </c>
      <c r="J433" s="418">
        <f t="shared" si="358"/>
        <v>0</v>
      </c>
      <c r="K433" s="418">
        <f t="shared" si="358"/>
        <v>0</v>
      </c>
      <c r="L433" s="418">
        <f t="shared" si="358"/>
        <v>0</v>
      </c>
      <c r="M433" s="418">
        <f t="shared" si="358"/>
        <v>0</v>
      </c>
      <c r="N433" s="418">
        <f t="shared" si="358"/>
        <v>0</v>
      </c>
      <c r="O433" s="418">
        <f t="shared" si="358"/>
        <v>0</v>
      </c>
      <c r="P433" s="418">
        <f t="shared" si="358"/>
        <v>0</v>
      </c>
      <c r="Q433" s="436">
        <f t="shared" si="358"/>
        <v>0</v>
      </c>
      <c r="R433" s="389"/>
      <c r="S433" s="679" t="s">
        <v>527</v>
      </c>
      <c r="T433" s="408" t="s">
        <v>383</v>
      </c>
      <c r="U433" s="418"/>
      <c r="V433" s="418"/>
      <c r="W433" s="418">
        <f aca="true" t="shared" si="359" ref="W433:AI433">+W70+W191+W312</f>
        <v>0</v>
      </c>
      <c r="X433" s="418">
        <f t="shared" si="359"/>
        <v>0</v>
      </c>
      <c r="Y433" s="418">
        <f t="shared" si="359"/>
        <v>0</v>
      </c>
      <c r="Z433" s="418">
        <f t="shared" si="359"/>
        <v>0</v>
      </c>
      <c r="AA433" s="418">
        <f t="shared" si="359"/>
        <v>0</v>
      </c>
      <c r="AB433" s="418">
        <f t="shared" si="359"/>
        <v>0</v>
      </c>
      <c r="AC433" s="418">
        <f t="shared" si="359"/>
        <v>0</v>
      </c>
      <c r="AD433" s="418">
        <f t="shared" si="359"/>
        <v>0</v>
      </c>
      <c r="AE433" s="418">
        <f t="shared" si="359"/>
        <v>0</v>
      </c>
      <c r="AF433" s="418">
        <f t="shared" si="359"/>
        <v>0</v>
      </c>
      <c r="AG433" s="418">
        <f t="shared" si="359"/>
        <v>0</v>
      </c>
      <c r="AH433" s="418">
        <f t="shared" si="359"/>
        <v>0</v>
      </c>
      <c r="AI433" s="100">
        <f t="shared" si="359"/>
        <v>0</v>
      </c>
    </row>
    <row r="434" spans="2:35" ht="12.75">
      <c r="B434" s="683" t="s">
        <v>528</v>
      </c>
      <c r="C434" s="424" t="s">
        <v>378</v>
      </c>
      <c r="D434" s="425" t="s">
        <v>372</v>
      </c>
      <c r="E434" s="699">
        <f aca="true" t="shared" si="360" ref="E434:Q434">+E71+E192+E313</f>
        <v>0</v>
      </c>
      <c r="F434" s="699">
        <f t="shared" si="360"/>
        <v>0</v>
      </c>
      <c r="G434" s="699">
        <f t="shared" si="360"/>
        <v>0</v>
      </c>
      <c r="H434" s="699">
        <f t="shared" si="360"/>
        <v>0</v>
      </c>
      <c r="I434" s="699">
        <f t="shared" si="360"/>
        <v>0</v>
      </c>
      <c r="J434" s="699">
        <f t="shared" si="360"/>
        <v>0</v>
      </c>
      <c r="K434" s="699">
        <f t="shared" si="360"/>
        <v>0</v>
      </c>
      <c r="L434" s="699">
        <f t="shared" si="360"/>
        <v>0</v>
      </c>
      <c r="M434" s="699">
        <f t="shared" si="360"/>
        <v>0</v>
      </c>
      <c r="N434" s="699">
        <f t="shared" si="360"/>
        <v>0</v>
      </c>
      <c r="O434" s="699">
        <f t="shared" si="360"/>
        <v>0</v>
      </c>
      <c r="P434" s="699">
        <f t="shared" si="360"/>
        <v>0</v>
      </c>
      <c r="Q434" s="716">
        <f t="shared" si="360"/>
        <v>0</v>
      </c>
      <c r="R434" s="429"/>
      <c r="S434" s="683" t="s">
        <v>528</v>
      </c>
      <c r="T434" s="424" t="s">
        <v>378</v>
      </c>
      <c r="U434" s="699"/>
      <c r="V434" s="699"/>
      <c r="W434" s="699">
        <f aca="true" t="shared" si="361" ref="W434:AI434">+W71+W192+W313</f>
        <v>0</v>
      </c>
      <c r="X434" s="699">
        <f t="shared" si="361"/>
        <v>0</v>
      </c>
      <c r="Y434" s="699">
        <f t="shared" si="361"/>
        <v>0</v>
      </c>
      <c r="Z434" s="699">
        <f t="shared" si="361"/>
        <v>0</v>
      </c>
      <c r="AA434" s="699">
        <f t="shared" si="361"/>
        <v>0</v>
      </c>
      <c r="AB434" s="699">
        <f t="shared" si="361"/>
        <v>0</v>
      </c>
      <c r="AC434" s="699">
        <f t="shared" si="361"/>
        <v>0</v>
      </c>
      <c r="AD434" s="699">
        <f t="shared" si="361"/>
        <v>0</v>
      </c>
      <c r="AE434" s="699">
        <f t="shared" si="361"/>
        <v>0</v>
      </c>
      <c r="AF434" s="699">
        <f t="shared" si="361"/>
        <v>0</v>
      </c>
      <c r="AG434" s="699">
        <f t="shared" si="361"/>
        <v>0</v>
      </c>
      <c r="AH434" s="699">
        <f t="shared" si="361"/>
        <v>0</v>
      </c>
      <c r="AI434" s="426">
        <f t="shared" si="361"/>
        <v>0</v>
      </c>
    </row>
    <row r="435" spans="2:35" ht="12.75">
      <c r="B435" s="684" t="s">
        <v>194</v>
      </c>
      <c r="C435" s="685" t="s">
        <v>529</v>
      </c>
      <c r="D435" s="686" t="s">
        <v>70</v>
      </c>
      <c r="E435" s="700">
        <f aca="true" t="shared" si="362" ref="E435:Q435">+E72+E193+E314</f>
        <v>0</v>
      </c>
      <c r="F435" s="700">
        <f t="shared" si="362"/>
        <v>0</v>
      </c>
      <c r="G435" s="700">
        <f t="shared" si="362"/>
        <v>0</v>
      </c>
      <c r="H435" s="700">
        <f t="shared" si="362"/>
        <v>0</v>
      </c>
      <c r="I435" s="700">
        <f t="shared" si="362"/>
        <v>0</v>
      </c>
      <c r="J435" s="700">
        <f t="shared" si="362"/>
        <v>0</v>
      </c>
      <c r="K435" s="700">
        <f t="shared" si="362"/>
        <v>0</v>
      </c>
      <c r="L435" s="700">
        <f t="shared" si="362"/>
        <v>0</v>
      </c>
      <c r="M435" s="700">
        <f t="shared" si="362"/>
        <v>0</v>
      </c>
      <c r="N435" s="700">
        <f t="shared" si="362"/>
        <v>0</v>
      </c>
      <c r="O435" s="700">
        <f t="shared" si="362"/>
        <v>0</v>
      </c>
      <c r="P435" s="700">
        <f t="shared" si="362"/>
        <v>0</v>
      </c>
      <c r="Q435" s="717">
        <f t="shared" si="362"/>
        <v>0</v>
      </c>
      <c r="R435" s="389"/>
      <c r="S435" s="684" t="s">
        <v>194</v>
      </c>
      <c r="T435" s="685" t="s">
        <v>529</v>
      </c>
      <c r="U435" s="700">
        <f>U412+U401</f>
        <v>0</v>
      </c>
      <c r="V435" s="700">
        <f>V412+V401</f>
        <v>0</v>
      </c>
      <c r="W435" s="700">
        <f aca="true" t="shared" si="363" ref="W435:AI435">+W72+W193+W314</f>
        <v>0</v>
      </c>
      <c r="X435" s="700">
        <f t="shared" si="363"/>
        <v>0</v>
      </c>
      <c r="Y435" s="700">
        <f t="shared" si="363"/>
        <v>0</v>
      </c>
      <c r="Z435" s="700">
        <f t="shared" si="363"/>
        <v>0</v>
      </c>
      <c r="AA435" s="700">
        <f t="shared" si="363"/>
        <v>0</v>
      </c>
      <c r="AB435" s="700">
        <f t="shared" si="363"/>
        <v>0</v>
      </c>
      <c r="AC435" s="700">
        <f t="shared" si="363"/>
        <v>0</v>
      </c>
      <c r="AD435" s="700">
        <f t="shared" si="363"/>
        <v>0</v>
      </c>
      <c r="AE435" s="700">
        <f t="shared" si="363"/>
        <v>0</v>
      </c>
      <c r="AF435" s="700">
        <f t="shared" si="363"/>
        <v>0</v>
      </c>
      <c r="AG435" s="700">
        <f t="shared" si="363"/>
        <v>0</v>
      </c>
      <c r="AH435" s="700">
        <f t="shared" si="363"/>
        <v>0</v>
      </c>
      <c r="AI435" s="427">
        <f t="shared" si="363"/>
        <v>0</v>
      </c>
    </row>
    <row r="436" spans="2:35" ht="12.75">
      <c r="B436" s="45" t="s">
        <v>195</v>
      </c>
      <c r="C436" s="387" t="s">
        <v>385</v>
      </c>
      <c r="D436" s="697"/>
      <c r="E436" s="430">
        <f aca="true" t="shared" si="364" ref="E436:Q436">+E73+E194+E315</f>
        <v>0</v>
      </c>
      <c r="F436" s="430">
        <f t="shared" si="364"/>
        <v>0</v>
      </c>
      <c r="G436" s="430">
        <f t="shared" si="364"/>
        <v>0</v>
      </c>
      <c r="H436" s="430">
        <f t="shared" si="364"/>
        <v>0</v>
      </c>
      <c r="I436" s="430">
        <f t="shared" si="364"/>
        <v>0</v>
      </c>
      <c r="J436" s="430">
        <f t="shared" si="364"/>
        <v>0</v>
      </c>
      <c r="K436" s="430">
        <f t="shared" si="364"/>
        <v>0</v>
      </c>
      <c r="L436" s="430">
        <f t="shared" si="364"/>
        <v>0</v>
      </c>
      <c r="M436" s="430">
        <f t="shared" si="364"/>
        <v>0</v>
      </c>
      <c r="N436" s="430">
        <f t="shared" si="364"/>
        <v>0</v>
      </c>
      <c r="O436" s="430">
        <f t="shared" si="364"/>
        <v>0</v>
      </c>
      <c r="P436" s="430">
        <f t="shared" si="364"/>
        <v>0</v>
      </c>
      <c r="Q436" s="713">
        <f t="shared" si="364"/>
        <v>0</v>
      </c>
      <c r="R436" s="389"/>
      <c r="S436" s="45" t="s">
        <v>195</v>
      </c>
      <c r="T436" s="387" t="s">
        <v>385</v>
      </c>
      <c r="U436" s="430">
        <f>U439+U440+U441+U444</f>
        <v>0</v>
      </c>
      <c r="V436" s="430">
        <f>V439+V440+V441+V444</f>
        <v>0</v>
      </c>
      <c r="W436" s="430">
        <f aca="true" t="shared" si="365" ref="W436:AI436">+W73+W194+W315</f>
        <v>0</v>
      </c>
      <c r="X436" s="430">
        <f t="shared" si="365"/>
        <v>0</v>
      </c>
      <c r="Y436" s="430">
        <f t="shared" si="365"/>
        <v>0</v>
      </c>
      <c r="Z436" s="430">
        <f t="shared" si="365"/>
        <v>0</v>
      </c>
      <c r="AA436" s="430">
        <f t="shared" si="365"/>
        <v>0</v>
      </c>
      <c r="AB436" s="430">
        <f t="shared" si="365"/>
        <v>0</v>
      </c>
      <c r="AC436" s="430">
        <f t="shared" si="365"/>
        <v>0</v>
      </c>
      <c r="AD436" s="430">
        <f t="shared" si="365"/>
        <v>0</v>
      </c>
      <c r="AE436" s="430">
        <f t="shared" si="365"/>
        <v>0</v>
      </c>
      <c r="AF436" s="430">
        <f t="shared" si="365"/>
        <v>0</v>
      </c>
      <c r="AG436" s="430">
        <f t="shared" si="365"/>
        <v>0</v>
      </c>
      <c r="AH436" s="430">
        <f t="shared" si="365"/>
        <v>0</v>
      </c>
      <c r="AI436" s="103">
        <f t="shared" si="365"/>
        <v>0</v>
      </c>
    </row>
    <row r="437" spans="2:35" ht="12.75">
      <c r="B437" s="49" t="s">
        <v>318</v>
      </c>
      <c r="C437" s="412" t="s">
        <v>375</v>
      </c>
      <c r="D437" s="413"/>
      <c r="E437" s="674">
        <f aca="true" t="shared" si="366" ref="E437:Q437">+E74+E195+E316</f>
        <v>0</v>
      </c>
      <c r="F437" s="674">
        <f t="shared" si="366"/>
        <v>0</v>
      </c>
      <c r="G437" s="674">
        <f t="shared" si="366"/>
        <v>0</v>
      </c>
      <c r="H437" s="674">
        <f t="shared" si="366"/>
        <v>0</v>
      </c>
      <c r="I437" s="674">
        <f t="shared" si="366"/>
        <v>0</v>
      </c>
      <c r="J437" s="674">
        <f t="shared" si="366"/>
        <v>0</v>
      </c>
      <c r="K437" s="674">
        <f t="shared" si="366"/>
        <v>0</v>
      </c>
      <c r="L437" s="674">
        <f t="shared" si="366"/>
        <v>0</v>
      </c>
      <c r="M437" s="674">
        <f t="shared" si="366"/>
        <v>0</v>
      </c>
      <c r="N437" s="674">
        <f t="shared" si="366"/>
        <v>0</v>
      </c>
      <c r="O437" s="674">
        <f t="shared" si="366"/>
        <v>0</v>
      </c>
      <c r="P437" s="674">
        <f t="shared" si="366"/>
        <v>0</v>
      </c>
      <c r="Q437" s="718">
        <f t="shared" si="366"/>
        <v>0</v>
      </c>
      <c r="R437" s="389"/>
      <c r="S437" s="49" t="s">
        <v>318</v>
      </c>
      <c r="T437" s="412" t="s">
        <v>375</v>
      </c>
      <c r="U437" s="674"/>
      <c r="V437" s="674"/>
      <c r="W437" s="674">
        <f aca="true" t="shared" si="367" ref="W437:AI437">+W74+W195+W316</f>
        <v>0</v>
      </c>
      <c r="X437" s="674">
        <f t="shared" si="367"/>
        <v>0</v>
      </c>
      <c r="Y437" s="674">
        <f t="shared" si="367"/>
        <v>0</v>
      </c>
      <c r="Z437" s="674">
        <f t="shared" si="367"/>
        <v>0</v>
      </c>
      <c r="AA437" s="674">
        <f t="shared" si="367"/>
        <v>0</v>
      </c>
      <c r="AB437" s="674">
        <f t="shared" si="367"/>
        <v>0</v>
      </c>
      <c r="AC437" s="674">
        <f t="shared" si="367"/>
        <v>0</v>
      </c>
      <c r="AD437" s="674">
        <f t="shared" si="367"/>
        <v>0</v>
      </c>
      <c r="AE437" s="674">
        <f t="shared" si="367"/>
        <v>0</v>
      </c>
      <c r="AF437" s="674">
        <f t="shared" si="367"/>
        <v>0</v>
      </c>
      <c r="AG437" s="674">
        <f t="shared" si="367"/>
        <v>0</v>
      </c>
      <c r="AH437" s="674">
        <f t="shared" si="367"/>
        <v>0</v>
      </c>
      <c r="AI437" s="414">
        <f t="shared" si="367"/>
        <v>0</v>
      </c>
    </row>
    <row r="438" spans="2:35" ht="12.75">
      <c r="B438" s="675" t="s">
        <v>530</v>
      </c>
      <c r="C438" s="676" t="s">
        <v>505</v>
      </c>
      <c r="D438" s="489" t="s">
        <v>366</v>
      </c>
      <c r="E438" s="677">
        <f aca="true" t="shared" si="368" ref="E438:Q438">+E75+E196+E317</f>
        <v>0</v>
      </c>
      <c r="F438" s="677">
        <f t="shared" si="368"/>
        <v>0</v>
      </c>
      <c r="G438" s="677">
        <f t="shared" si="368"/>
        <v>0</v>
      </c>
      <c r="H438" s="677">
        <f t="shared" si="368"/>
        <v>0</v>
      </c>
      <c r="I438" s="677">
        <f t="shared" si="368"/>
        <v>0</v>
      </c>
      <c r="J438" s="677">
        <f t="shared" si="368"/>
        <v>0</v>
      </c>
      <c r="K438" s="677">
        <f t="shared" si="368"/>
        <v>0</v>
      </c>
      <c r="L438" s="677">
        <f t="shared" si="368"/>
        <v>0</v>
      </c>
      <c r="M438" s="677">
        <f t="shared" si="368"/>
        <v>0</v>
      </c>
      <c r="N438" s="677">
        <f t="shared" si="368"/>
        <v>0</v>
      </c>
      <c r="O438" s="677">
        <f t="shared" si="368"/>
        <v>0</v>
      </c>
      <c r="P438" s="677">
        <f t="shared" si="368"/>
        <v>0</v>
      </c>
      <c r="Q438" s="715">
        <f t="shared" si="368"/>
        <v>0</v>
      </c>
      <c r="R438" s="389"/>
      <c r="S438" s="675" t="s">
        <v>530</v>
      </c>
      <c r="T438" s="676" t="s">
        <v>505</v>
      </c>
      <c r="U438" s="677"/>
      <c r="V438" s="677"/>
      <c r="W438" s="677">
        <f aca="true" t="shared" si="369" ref="W438:AI438">+W75+W196+W317</f>
        <v>0</v>
      </c>
      <c r="X438" s="677">
        <f t="shared" si="369"/>
        <v>0</v>
      </c>
      <c r="Y438" s="677">
        <f t="shared" si="369"/>
        <v>0</v>
      </c>
      <c r="Z438" s="677">
        <f t="shared" si="369"/>
        <v>0</v>
      </c>
      <c r="AA438" s="677">
        <f t="shared" si="369"/>
        <v>0</v>
      </c>
      <c r="AB438" s="677">
        <f t="shared" si="369"/>
        <v>0</v>
      </c>
      <c r="AC438" s="677">
        <f t="shared" si="369"/>
        <v>0</v>
      </c>
      <c r="AD438" s="677">
        <f t="shared" si="369"/>
        <v>0</v>
      </c>
      <c r="AE438" s="677">
        <f t="shared" si="369"/>
        <v>0</v>
      </c>
      <c r="AF438" s="677">
        <f t="shared" si="369"/>
        <v>0</v>
      </c>
      <c r="AG438" s="677">
        <f t="shared" si="369"/>
        <v>0</v>
      </c>
      <c r="AH438" s="677">
        <f t="shared" si="369"/>
        <v>0</v>
      </c>
      <c r="AI438" s="491">
        <f t="shared" si="369"/>
        <v>0</v>
      </c>
    </row>
    <row r="439" spans="2:35" ht="12.75">
      <c r="B439" s="678" t="s">
        <v>531</v>
      </c>
      <c r="C439" s="391" t="s">
        <v>506</v>
      </c>
      <c r="D439" s="392" t="s">
        <v>366</v>
      </c>
      <c r="E439" s="409">
        <f aca="true" t="shared" si="370" ref="E439:Q439">+E76+E197+E318</f>
        <v>0</v>
      </c>
      <c r="F439" s="409">
        <f t="shared" si="370"/>
        <v>0</v>
      </c>
      <c r="G439" s="409">
        <f t="shared" si="370"/>
        <v>0</v>
      </c>
      <c r="H439" s="409">
        <f t="shared" si="370"/>
        <v>0</v>
      </c>
      <c r="I439" s="409">
        <f t="shared" si="370"/>
        <v>0</v>
      </c>
      <c r="J439" s="409">
        <f t="shared" si="370"/>
        <v>0</v>
      </c>
      <c r="K439" s="409">
        <f t="shared" si="370"/>
        <v>0</v>
      </c>
      <c r="L439" s="409">
        <f t="shared" si="370"/>
        <v>0</v>
      </c>
      <c r="M439" s="409">
        <f t="shared" si="370"/>
        <v>0</v>
      </c>
      <c r="N439" s="409">
        <f t="shared" si="370"/>
        <v>0</v>
      </c>
      <c r="O439" s="409">
        <f t="shared" si="370"/>
        <v>0</v>
      </c>
      <c r="P439" s="409">
        <f t="shared" si="370"/>
        <v>0</v>
      </c>
      <c r="Q439" s="436">
        <f t="shared" si="370"/>
        <v>0</v>
      </c>
      <c r="R439" s="389"/>
      <c r="S439" s="678" t="s">
        <v>531</v>
      </c>
      <c r="T439" s="391" t="s">
        <v>506</v>
      </c>
      <c r="U439" s="409"/>
      <c r="V439" s="409"/>
      <c r="W439" s="409">
        <f aca="true" t="shared" si="371" ref="W439:AI439">+W76+W197+W318</f>
        <v>0</v>
      </c>
      <c r="X439" s="409">
        <f t="shared" si="371"/>
        <v>0</v>
      </c>
      <c r="Y439" s="409">
        <f t="shared" si="371"/>
        <v>0</v>
      </c>
      <c r="Z439" s="409">
        <f t="shared" si="371"/>
        <v>0</v>
      </c>
      <c r="AA439" s="409">
        <f t="shared" si="371"/>
        <v>0</v>
      </c>
      <c r="AB439" s="409">
        <f t="shared" si="371"/>
        <v>0</v>
      </c>
      <c r="AC439" s="409">
        <f t="shared" si="371"/>
        <v>0</v>
      </c>
      <c r="AD439" s="409">
        <f t="shared" si="371"/>
        <v>0</v>
      </c>
      <c r="AE439" s="409">
        <f t="shared" si="371"/>
        <v>0</v>
      </c>
      <c r="AF439" s="409">
        <f t="shared" si="371"/>
        <v>0</v>
      </c>
      <c r="AG439" s="409">
        <f t="shared" si="371"/>
        <v>0</v>
      </c>
      <c r="AH439" s="409">
        <f t="shared" si="371"/>
        <v>0</v>
      </c>
      <c r="AI439" s="394">
        <f t="shared" si="371"/>
        <v>0</v>
      </c>
    </row>
    <row r="440" spans="2:35" ht="12.75">
      <c r="B440" s="678" t="s">
        <v>532</v>
      </c>
      <c r="C440" s="391" t="s">
        <v>367</v>
      </c>
      <c r="D440" s="392" t="s">
        <v>366</v>
      </c>
      <c r="E440" s="409">
        <f aca="true" t="shared" si="372" ref="E440:Q440">+E77+E198+E319</f>
        <v>0</v>
      </c>
      <c r="F440" s="409">
        <f t="shared" si="372"/>
        <v>0</v>
      </c>
      <c r="G440" s="409">
        <f t="shared" si="372"/>
        <v>0</v>
      </c>
      <c r="H440" s="409">
        <f t="shared" si="372"/>
        <v>0</v>
      </c>
      <c r="I440" s="409">
        <f t="shared" si="372"/>
        <v>0</v>
      </c>
      <c r="J440" s="409">
        <f t="shared" si="372"/>
        <v>0</v>
      </c>
      <c r="K440" s="409">
        <f t="shared" si="372"/>
        <v>0</v>
      </c>
      <c r="L440" s="409">
        <f t="shared" si="372"/>
        <v>0</v>
      </c>
      <c r="M440" s="409">
        <f t="shared" si="372"/>
        <v>0</v>
      </c>
      <c r="N440" s="409">
        <f t="shared" si="372"/>
        <v>0</v>
      </c>
      <c r="O440" s="409">
        <f t="shared" si="372"/>
        <v>0</v>
      </c>
      <c r="P440" s="409">
        <f t="shared" si="372"/>
        <v>0</v>
      </c>
      <c r="Q440" s="436">
        <f t="shared" si="372"/>
        <v>0</v>
      </c>
      <c r="R440" s="389"/>
      <c r="S440" s="678" t="s">
        <v>532</v>
      </c>
      <c r="T440" s="391" t="s">
        <v>367</v>
      </c>
      <c r="U440" s="409"/>
      <c r="V440" s="409"/>
      <c r="W440" s="409">
        <f aca="true" t="shared" si="373" ref="W440:AI440">+W77+W198+W319</f>
        <v>0</v>
      </c>
      <c r="X440" s="409">
        <f t="shared" si="373"/>
        <v>0</v>
      </c>
      <c r="Y440" s="409">
        <f t="shared" si="373"/>
        <v>0</v>
      </c>
      <c r="Z440" s="409">
        <f t="shared" si="373"/>
        <v>0</v>
      </c>
      <c r="AA440" s="409">
        <f t="shared" si="373"/>
        <v>0</v>
      </c>
      <c r="AB440" s="409">
        <f t="shared" si="373"/>
        <v>0</v>
      </c>
      <c r="AC440" s="409">
        <f t="shared" si="373"/>
        <v>0</v>
      </c>
      <c r="AD440" s="409">
        <f t="shared" si="373"/>
        <v>0</v>
      </c>
      <c r="AE440" s="409">
        <f t="shared" si="373"/>
        <v>0</v>
      </c>
      <c r="AF440" s="409">
        <f t="shared" si="373"/>
        <v>0</v>
      </c>
      <c r="AG440" s="409">
        <f t="shared" si="373"/>
        <v>0</v>
      </c>
      <c r="AH440" s="409">
        <f t="shared" si="373"/>
        <v>0</v>
      </c>
      <c r="AI440" s="394">
        <f t="shared" si="373"/>
        <v>0</v>
      </c>
    </row>
    <row r="441" spans="2:35" ht="12.75">
      <c r="B441" s="678" t="s">
        <v>10</v>
      </c>
      <c r="C441" s="405" t="s">
        <v>368</v>
      </c>
      <c r="D441" s="406" t="s">
        <v>70</v>
      </c>
      <c r="E441" s="409">
        <f aca="true" t="shared" si="374" ref="E441:Q441">+E78+E199+E320</f>
        <v>0</v>
      </c>
      <c r="F441" s="409">
        <f t="shared" si="374"/>
        <v>0</v>
      </c>
      <c r="G441" s="409">
        <f t="shared" si="374"/>
        <v>0</v>
      </c>
      <c r="H441" s="409">
        <f t="shared" si="374"/>
        <v>0</v>
      </c>
      <c r="I441" s="409">
        <f t="shared" si="374"/>
        <v>0</v>
      </c>
      <c r="J441" s="409">
        <f t="shared" si="374"/>
        <v>0</v>
      </c>
      <c r="K441" s="409">
        <f t="shared" si="374"/>
        <v>0</v>
      </c>
      <c r="L441" s="409">
        <f t="shared" si="374"/>
        <v>0</v>
      </c>
      <c r="M441" s="409">
        <f t="shared" si="374"/>
        <v>0</v>
      </c>
      <c r="N441" s="409">
        <f t="shared" si="374"/>
        <v>0</v>
      </c>
      <c r="O441" s="409">
        <f t="shared" si="374"/>
        <v>0</v>
      </c>
      <c r="P441" s="409">
        <f t="shared" si="374"/>
        <v>0</v>
      </c>
      <c r="Q441" s="436">
        <f t="shared" si="374"/>
        <v>0</v>
      </c>
      <c r="R441" s="389"/>
      <c r="S441" s="678" t="s">
        <v>10</v>
      </c>
      <c r="T441" s="405" t="s">
        <v>368</v>
      </c>
      <c r="U441" s="409">
        <f>U442+U443</f>
        <v>0</v>
      </c>
      <c r="V441" s="409">
        <f>V442+V443</f>
        <v>0</v>
      </c>
      <c r="W441" s="409">
        <f aca="true" t="shared" si="375" ref="W441:AI441">+W78+W199+W320</f>
        <v>0</v>
      </c>
      <c r="X441" s="409">
        <f t="shared" si="375"/>
        <v>0</v>
      </c>
      <c r="Y441" s="409">
        <f t="shared" si="375"/>
        <v>0</v>
      </c>
      <c r="Z441" s="409">
        <f t="shared" si="375"/>
        <v>0</v>
      </c>
      <c r="AA441" s="409">
        <f t="shared" si="375"/>
        <v>0</v>
      </c>
      <c r="AB441" s="409">
        <f t="shared" si="375"/>
        <v>0</v>
      </c>
      <c r="AC441" s="409">
        <f t="shared" si="375"/>
        <v>0</v>
      </c>
      <c r="AD441" s="409">
        <f t="shared" si="375"/>
        <v>0</v>
      </c>
      <c r="AE441" s="409">
        <f t="shared" si="375"/>
        <v>0</v>
      </c>
      <c r="AF441" s="409">
        <f t="shared" si="375"/>
        <v>0</v>
      </c>
      <c r="AG441" s="409">
        <f t="shared" si="375"/>
        <v>0</v>
      </c>
      <c r="AH441" s="409">
        <f t="shared" si="375"/>
        <v>0</v>
      </c>
      <c r="AI441" s="100">
        <f t="shared" si="375"/>
        <v>0</v>
      </c>
    </row>
    <row r="442" spans="2:35" ht="12.75">
      <c r="B442" s="678" t="s">
        <v>11</v>
      </c>
      <c r="C442" s="407" t="s">
        <v>369</v>
      </c>
      <c r="D442" s="406" t="s">
        <v>70</v>
      </c>
      <c r="E442" s="409">
        <f aca="true" t="shared" si="376" ref="E442:Q442">+E79+E200+E321</f>
        <v>0</v>
      </c>
      <c r="F442" s="409">
        <f t="shared" si="376"/>
        <v>0</v>
      </c>
      <c r="G442" s="409">
        <f t="shared" si="376"/>
        <v>0</v>
      </c>
      <c r="H442" s="409">
        <f t="shared" si="376"/>
        <v>0</v>
      </c>
      <c r="I442" s="409">
        <f t="shared" si="376"/>
        <v>0</v>
      </c>
      <c r="J442" s="409">
        <f t="shared" si="376"/>
        <v>0</v>
      </c>
      <c r="K442" s="409">
        <f t="shared" si="376"/>
        <v>0</v>
      </c>
      <c r="L442" s="409">
        <f t="shared" si="376"/>
        <v>0</v>
      </c>
      <c r="M442" s="409">
        <f t="shared" si="376"/>
        <v>0</v>
      </c>
      <c r="N442" s="409">
        <f t="shared" si="376"/>
        <v>0</v>
      </c>
      <c r="O442" s="409">
        <f t="shared" si="376"/>
        <v>0</v>
      </c>
      <c r="P442" s="409">
        <f t="shared" si="376"/>
        <v>0</v>
      </c>
      <c r="Q442" s="436">
        <f t="shared" si="376"/>
        <v>0</v>
      </c>
      <c r="R442" s="389"/>
      <c r="S442" s="678" t="s">
        <v>11</v>
      </c>
      <c r="T442" s="407" t="s">
        <v>369</v>
      </c>
      <c r="U442" s="409"/>
      <c r="V442" s="409"/>
      <c r="W442" s="409">
        <f aca="true" t="shared" si="377" ref="W442:AI442">+W79+W200+W321</f>
        <v>0</v>
      </c>
      <c r="X442" s="409">
        <f t="shared" si="377"/>
        <v>0</v>
      </c>
      <c r="Y442" s="409">
        <f t="shared" si="377"/>
        <v>0</v>
      </c>
      <c r="Z442" s="409">
        <f t="shared" si="377"/>
        <v>0</v>
      </c>
      <c r="AA442" s="409">
        <f t="shared" si="377"/>
        <v>0</v>
      </c>
      <c r="AB442" s="409">
        <f t="shared" si="377"/>
        <v>0</v>
      </c>
      <c r="AC442" s="409">
        <f t="shared" si="377"/>
        <v>0</v>
      </c>
      <c r="AD442" s="409">
        <f t="shared" si="377"/>
        <v>0</v>
      </c>
      <c r="AE442" s="409">
        <f t="shared" si="377"/>
        <v>0</v>
      </c>
      <c r="AF442" s="409">
        <f t="shared" si="377"/>
        <v>0</v>
      </c>
      <c r="AG442" s="409">
        <f t="shared" si="377"/>
        <v>0</v>
      </c>
      <c r="AH442" s="409">
        <f t="shared" si="377"/>
        <v>0</v>
      </c>
      <c r="AI442" s="100">
        <f t="shared" si="377"/>
        <v>0</v>
      </c>
    </row>
    <row r="443" spans="2:35" ht="12.75">
      <c r="B443" s="678" t="s">
        <v>12</v>
      </c>
      <c r="C443" s="407" t="s">
        <v>370</v>
      </c>
      <c r="D443" s="406" t="s">
        <v>70</v>
      </c>
      <c r="E443" s="409">
        <f aca="true" t="shared" si="378" ref="E443:Q443">+E80+E201+E322</f>
        <v>0</v>
      </c>
      <c r="F443" s="409">
        <f t="shared" si="378"/>
        <v>0</v>
      </c>
      <c r="G443" s="409">
        <f t="shared" si="378"/>
        <v>0</v>
      </c>
      <c r="H443" s="409">
        <f t="shared" si="378"/>
        <v>0</v>
      </c>
      <c r="I443" s="409">
        <f t="shared" si="378"/>
        <v>0</v>
      </c>
      <c r="J443" s="409">
        <f t="shared" si="378"/>
        <v>0</v>
      </c>
      <c r="K443" s="409">
        <f t="shared" si="378"/>
        <v>0</v>
      </c>
      <c r="L443" s="409">
        <f t="shared" si="378"/>
        <v>0</v>
      </c>
      <c r="M443" s="409">
        <f t="shared" si="378"/>
        <v>0</v>
      </c>
      <c r="N443" s="409">
        <f t="shared" si="378"/>
        <v>0</v>
      </c>
      <c r="O443" s="409">
        <f t="shared" si="378"/>
        <v>0</v>
      </c>
      <c r="P443" s="409">
        <f t="shared" si="378"/>
        <v>0</v>
      </c>
      <c r="Q443" s="436">
        <f t="shared" si="378"/>
        <v>0</v>
      </c>
      <c r="R443" s="389"/>
      <c r="S443" s="678" t="s">
        <v>12</v>
      </c>
      <c r="T443" s="407" t="s">
        <v>370</v>
      </c>
      <c r="U443" s="409"/>
      <c r="V443" s="409"/>
      <c r="W443" s="409">
        <f aca="true" t="shared" si="379" ref="W443:AI443">+W80+W201+W322</f>
        <v>0</v>
      </c>
      <c r="X443" s="409">
        <f t="shared" si="379"/>
        <v>0</v>
      </c>
      <c r="Y443" s="409">
        <f t="shared" si="379"/>
        <v>0</v>
      </c>
      <c r="Z443" s="409">
        <f t="shared" si="379"/>
        <v>0</v>
      </c>
      <c r="AA443" s="409">
        <f t="shared" si="379"/>
        <v>0</v>
      </c>
      <c r="AB443" s="409">
        <f t="shared" si="379"/>
        <v>0</v>
      </c>
      <c r="AC443" s="409">
        <f t="shared" si="379"/>
        <v>0</v>
      </c>
      <c r="AD443" s="409">
        <f t="shared" si="379"/>
        <v>0</v>
      </c>
      <c r="AE443" s="409">
        <f t="shared" si="379"/>
        <v>0</v>
      </c>
      <c r="AF443" s="409">
        <f t="shared" si="379"/>
        <v>0</v>
      </c>
      <c r="AG443" s="409">
        <f t="shared" si="379"/>
        <v>0</v>
      </c>
      <c r="AH443" s="409">
        <f t="shared" si="379"/>
        <v>0</v>
      </c>
      <c r="AI443" s="100">
        <f t="shared" si="379"/>
        <v>0</v>
      </c>
    </row>
    <row r="444" spans="2:35" ht="12.75">
      <c r="B444" s="678" t="s">
        <v>15</v>
      </c>
      <c r="C444" s="408" t="s">
        <v>371</v>
      </c>
      <c r="D444" s="406" t="s">
        <v>372</v>
      </c>
      <c r="E444" s="409">
        <f aca="true" t="shared" si="380" ref="E444:Q444">+E81+E202+E323</f>
        <v>0</v>
      </c>
      <c r="F444" s="409">
        <f t="shared" si="380"/>
        <v>0</v>
      </c>
      <c r="G444" s="409">
        <f t="shared" si="380"/>
        <v>0</v>
      </c>
      <c r="H444" s="409">
        <f t="shared" si="380"/>
        <v>0</v>
      </c>
      <c r="I444" s="409">
        <f t="shared" si="380"/>
        <v>0</v>
      </c>
      <c r="J444" s="409">
        <f t="shared" si="380"/>
        <v>0</v>
      </c>
      <c r="K444" s="409">
        <f t="shared" si="380"/>
        <v>0</v>
      </c>
      <c r="L444" s="409">
        <f t="shared" si="380"/>
        <v>0</v>
      </c>
      <c r="M444" s="409">
        <f t="shared" si="380"/>
        <v>0</v>
      </c>
      <c r="N444" s="409">
        <f t="shared" si="380"/>
        <v>0</v>
      </c>
      <c r="O444" s="409">
        <f t="shared" si="380"/>
        <v>0</v>
      </c>
      <c r="P444" s="409">
        <f t="shared" si="380"/>
        <v>0</v>
      </c>
      <c r="Q444" s="436">
        <f t="shared" si="380"/>
        <v>0</v>
      </c>
      <c r="R444" s="389"/>
      <c r="S444" s="678" t="s">
        <v>15</v>
      </c>
      <c r="T444" s="408" t="s">
        <v>371</v>
      </c>
      <c r="U444" s="409">
        <f>U445+U446</f>
        <v>0</v>
      </c>
      <c r="V444" s="409">
        <f>V445+V446</f>
        <v>0</v>
      </c>
      <c r="W444" s="409">
        <f aca="true" t="shared" si="381" ref="W444:AI444">+W81+W202+W323</f>
        <v>0</v>
      </c>
      <c r="X444" s="409">
        <f t="shared" si="381"/>
        <v>0</v>
      </c>
      <c r="Y444" s="409">
        <f t="shared" si="381"/>
        <v>0</v>
      </c>
      <c r="Z444" s="409">
        <f t="shared" si="381"/>
        <v>0</v>
      </c>
      <c r="AA444" s="409">
        <f t="shared" si="381"/>
        <v>0</v>
      </c>
      <c r="AB444" s="409">
        <f t="shared" si="381"/>
        <v>0</v>
      </c>
      <c r="AC444" s="409">
        <f t="shared" si="381"/>
        <v>0</v>
      </c>
      <c r="AD444" s="409">
        <f t="shared" si="381"/>
        <v>0</v>
      </c>
      <c r="AE444" s="409">
        <f t="shared" si="381"/>
        <v>0</v>
      </c>
      <c r="AF444" s="409">
        <f t="shared" si="381"/>
        <v>0</v>
      </c>
      <c r="AG444" s="409">
        <f t="shared" si="381"/>
        <v>0</v>
      </c>
      <c r="AH444" s="409">
        <f t="shared" si="381"/>
        <v>0</v>
      </c>
      <c r="AI444" s="100">
        <f t="shared" si="381"/>
        <v>0</v>
      </c>
    </row>
    <row r="445" spans="2:35" ht="12.75">
      <c r="B445" s="679" t="s">
        <v>533</v>
      </c>
      <c r="C445" s="408" t="s">
        <v>383</v>
      </c>
      <c r="D445" s="406" t="s">
        <v>372</v>
      </c>
      <c r="E445" s="418">
        <f aca="true" t="shared" si="382" ref="E445:Q445">+E82+E203+E324</f>
        <v>0</v>
      </c>
      <c r="F445" s="418">
        <f t="shared" si="382"/>
        <v>0</v>
      </c>
      <c r="G445" s="418">
        <f t="shared" si="382"/>
        <v>0</v>
      </c>
      <c r="H445" s="418">
        <f t="shared" si="382"/>
        <v>0</v>
      </c>
      <c r="I445" s="418">
        <f t="shared" si="382"/>
        <v>0</v>
      </c>
      <c r="J445" s="418">
        <f t="shared" si="382"/>
        <v>0</v>
      </c>
      <c r="K445" s="418">
        <f t="shared" si="382"/>
        <v>0</v>
      </c>
      <c r="L445" s="418">
        <f t="shared" si="382"/>
        <v>0</v>
      </c>
      <c r="M445" s="418">
        <f t="shared" si="382"/>
        <v>0</v>
      </c>
      <c r="N445" s="418">
        <f t="shared" si="382"/>
        <v>0</v>
      </c>
      <c r="O445" s="418">
        <f t="shared" si="382"/>
        <v>0</v>
      </c>
      <c r="P445" s="418">
        <f t="shared" si="382"/>
        <v>0</v>
      </c>
      <c r="Q445" s="436">
        <f t="shared" si="382"/>
        <v>0</v>
      </c>
      <c r="R445" s="389"/>
      <c r="S445" s="679" t="s">
        <v>533</v>
      </c>
      <c r="T445" s="408" t="s">
        <v>383</v>
      </c>
      <c r="U445" s="418"/>
      <c r="V445" s="418"/>
      <c r="W445" s="418">
        <f aca="true" t="shared" si="383" ref="W445:AI445">+W82+W203+W324</f>
        <v>0</v>
      </c>
      <c r="X445" s="418">
        <f t="shared" si="383"/>
        <v>0</v>
      </c>
      <c r="Y445" s="418">
        <f t="shared" si="383"/>
        <v>0</v>
      </c>
      <c r="Z445" s="418">
        <f t="shared" si="383"/>
        <v>0</v>
      </c>
      <c r="AA445" s="418">
        <f t="shared" si="383"/>
        <v>0</v>
      </c>
      <c r="AB445" s="418">
        <f t="shared" si="383"/>
        <v>0</v>
      </c>
      <c r="AC445" s="418">
        <f t="shared" si="383"/>
        <v>0</v>
      </c>
      <c r="AD445" s="418">
        <f t="shared" si="383"/>
        <v>0</v>
      </c>
      <c r="AE445" s="418">
        <f t="shared" si="383"/>
        <v>0</v>
      </c>
      <c r="AF445" s="418">
        <f t="shared" si="383"/>
        <v>0</v>
      </c>
      <c r="AG445" s="418">
        <f t="shared" si="383"/>
        <v>0</v>
      </c>
      <c r="AH445" s="418">
        <f t="shared" si="383"/>
        <v>0</v>
      </c>
      <c r="AI445" s="100">
        <f t="shared" si="383"/>
        <v>0</v>
      </c>
    </row>
    <row r="446" spans="2:35" ht="12.75">
      <c r="B446" s="683" t="s">
        <v>534</v>
      </c>
      <c r="C446" s="424" t="s">
        <v>378</v>
      </c>
      <c r="D446" s="425" t="s">
        <v>372</v>
      </c>
      <c r="E446" s="699">
        <f aca="true" t="shared" si="384" ref="E446:Q446">+E83+E204+E325</f>
        <v>0</v>
      </c>
      <c r="F446" s="699">
        <f t="shared" si="384"/>
        <v>0</v>
      </c>
      <c r="G446" s="699">
        <f t="shared" si="384"/>
        <v>0</v>
      </c>
      <c r="H446" s="699">
        <f t="shared" si="384"/>
        <v>0</v>
      </c>
      <c r="I446" s="699">
        <f t="shared" si="384"/>
        <v>0</v>
      </c>
      <c r="J446" s="699">
        <f t="shared" si="384"/>
        <v>0</v>
      </c>
      <c r="K446" s="699">
        <f t="shared" si="384"/>
        <v>0</v>
      </c>
      <c r="L446" s="699">
        <f t="shared" si="384"/>
        <v>0</v>
      </c>
      <c r="M446" s="699">
        <f t="shared" si="384"/>
        <v>0</v>
      </c>
      <c r="N446" s="699">
        <f t="shared" si="384"/>
        <v>0</v>
      </c>
      <c r="O446" s="699">
        <f t="shared" si="384"/>
        <v>0</v>
      </c>
      <c r="P446" s="699">
        <f t="shared" si="384"/>
        <v>0</v>
      </c>
      <c r="Q446" s="716">
        <f t="shared" si="384"/>
        <v>0</v>
      </c>
      <c r="R446" s="389"/>
      <c r="S446" s="683" t="s">
        <v>534</v>
      </c>
      <c r="T446" s="424" t="s">
        <v>378</v>
      </c>
      <c r="U446" s="699"/>
      <c r="V446" s="699"/>
      <c r="W446" s="699">
        <f aca="true" t="shared" si="385" ref="W446:AI446">+W83+W204+W325</f>
        <v>0</v>
      </c>
      <c r="X446" s="699">
        <f t="shared" si="385"/>
        <v>0</v>
      </c>
      <c r="Y446" s="699">
        <f t="shared" si="385"/>
        <v>0</v>
      </c>
      <c r="Z446" s="699">
        <f t="shared" si="385"/>
        <v>0</v>
      </c>
      <c r="AA446" s="699">
        <f t="shared" si="385"/>
        <v>0</v>
      </c>
      <c r="AB446" s="699">
        <f t="shared" si="385"/>
        <v>0</v>
      </c>
      <c r="AC446" s="699">
        <f t="shared" si="385"/>
        <v>0</v>
      </c>
      <c r="AD446" s="699">
        <f t="shared" si="385"/>
        <v>0</v>
      </c>
      <c r="AE446" s="699">
        <f t="shared" si="385"/>
        <v>0</v>
      </c>
      <c r="AF446" s="699">
        <f t="shared" si="385"/>
        <v>0</v>
      </c>
      <c r="AG446" s="699">
        <f t="shared" si="385"/>
        <v>0</v>
      </c>
      <c r="AH446" s="699">
        <f t="shared" si="385"/>
        <v>0</v>
      </c>
      <c r="AI446" s="426">
        <f t="shared" si="385"/>
        <v>0</v>
      </c>
    </row>
    <row r="447" spans="2:35" ht="12.75">
      <c r="B447" s="684"/>
      <c r="C447" s="424" t="s">
        <v>535</v>
      </c>
      <c r="D447" s="425"/>
      <c r="E447" s="699">
        <f aca="true" t="shared" si="386" ref="E447:Q447">+E84+E205+E326</f>
        <v>0</v>
      </c>
      <c r="F447" s="699">
        <f t="shared" si="386"/>
        <v>0</v>
      </c>
      <c r="G447" s="699">
        <f t="shared" si="386"/>
        <v>0</v>
      </c>
      <c r="H447" s="699">
        <f t="shared" si="386"/>
        <v>0</v>
      </c>
      <c r="I447" s="699">
        <f t="shared" si="386"/>
        <v>0</v>
      </c>
      <c r="J447" s="699">
        <f t="shared" si="386"/>
        <v>0</v>
      </c>
      <c r="K447" s="699">
        <f t="shared" si="386"/>
        <v>0</v>
      </c>
      <c r="L447" s="699">
        <f t="shared" si="386"/>
        <v>0</v>
      </c>
      <c r="M447" s="699">
        <f t="shared" si="386"/>
        <v>0</v>
      </c>
      <c r="N447" s="699">
        <f t="shared" si="386"/>
        <v>0</v>
      </c>
      <c r="O447" s="699">
        <f t="shared" si="386"/>
        <v>0</v>
      </c>
      <c r="P447" s="699">
        <f t="shared" si="386"/>
        <v>0</v>
      </c>
      <c r="Q447" s="716">
        <f t="shared" si="386"/>
        <v>0</v>
      </c>
      <c r="R447" s="389"/>
      <c r="S447" s="684"/>
      <c r="T447" s="424" t="s">
        <v>535</v>
      </c>
      <c r="U447" s="699"/>
      <c r="V447" s="699"/>
      <c r="W447" s="699">
        <f aca="true" t="shared" si="387" ref="W447:AI447">+W84+W205+W326</f>
        <v>0</v>
      </c>
      <c r="X447" s="699">
        <f t="shared" si="387"/>
        <v>0</v>
      </c>
      <c r="Y447" s="699">
        <f t="shared" si="387"/>
        <v>0</v>
      </c>
      <c r="Z447" s="699">
        <f t="shared" si="387"/>
        <v>0</v>
      </c>
      <c r="AA447" s="699">
        <f t="shared" si="387"/>
        <v>0</v>
      </c>
      <c r="AB447" s="699">
        <f t="shared" si="387"/>
        <v>0</v>
      </c>
      <c r="AC447" s="699">
        <f t="shared" si="387"/>
        <v>0</v>
      </c>
      <c r="AD447" s="699">
        <f t="shared" si="387"/>
        <v>0</v>
      </c>
      <c r="AE447" s="699">
        <f t="shared" si="387"/>
        <v>0</v>
      </c>
      <c r="AF447" s="699">
        <f t="shared" si="387"/>
        <v>0</v>
      </c>
      <c r="AG447" s="699">
        <f t="shared" si="387"/>
        <v>0</v>
      </c>
      <c r="AH447" s="699">
        <f t="shared" si="387"/>
        <v>0</v>
      </c>
      <c r="AI447" s="426">
        <f t="shared" si="387"/>
        <v>0</v>
      </c>
    </row>
    <row r="448" spans="2:35" ht="12.75">
      <c r="B448" s="45" t="s">
        <v>196</v>
      </c>
      <c r="C448" s="387" t="s">
        <v>388</v>
      </c>
      <c r="D448" s="411" t="s">
        <v>70</v>
      </c>
      <c r="E448" s="430">
        <f aca="true" t="shared" si="388" ref="E448:Q448">+E85+E206+E327</f>
        <v>0</v>
      </c>
      <c r="F448" s="430">
        <f t="shared" si="388"/>
        <v>0</v>
      </c>
      <c r="G448" s="430">
        <f t="shared" si="388"/>
        <v>0</v>
      </c>
      <c r="H448" s="430">
        <f t="shared" si="388"/>
        <v>0</v>
      </c>
      <c r="I448" s="430">
        <f t="shared" si="388"/>
        <v>0</v>
      </c>
      <c r="J448" s="430">
        <f t="shared" si="388"/>
        <v>0</v>
      </c>
      <c r="K448" s="430">
        <f t="shared" si="388"/>
        <v>0</v>
      </c>
      <c r="L448" s="430">
        <f t="shared" si="388"/>
        <v>0</v>
      </c>
      <c r="M448" s="430">
        <f t="shared" si="388"/>
        <v>0</v>
      </c>
      <c r="N448" s="430">
        <f t="shared" si="388"/>
        <v>0</v>
      </c>
      <c r="O448" s="430">
        <f t="shared" si="388"/>
        <v>0</v>
      </c>
      <c r="P448" s="430">
        <f t="shared" si="388"/>
        <v>0</v>
      </c>
      <c r="Q448" s="713">
        <f t="shared" si="388"/>
        <v>0</v>
      </c>
      <c r="R448" s="389"/>
      <c r="S448" s="45" t="s">
        <v>196</v>
      </c>
      <c r="T448" s="387" t="s">
        <v>388</v>
      </c>
      <c r="U448" s="430">
        <f>U449+U466</f>
        <v>0</v>
      </c>
      <c r="V448" s="430">
        <f>V449+V466</f>
        <v>0</v>
      </c>
      <c r="W448" s="430">
        <f aca="true" t="shared" si="389" ref="W448:AI448">+W85+W206+W327</f>
        <v>0</v>
      </c>
      <c r="X448" s="430">
        <f t="shared" si="389"/>
        <v>0</v>
      </c>
      <c r="Y448" s="430">
        <f t="shared" si="389"/>
        <v>0</v>
      </c>
      <c r="Z448" s="430">
        <f t="shared" si="389"/>
        <v>0</v>
      </c>
      <c r="AA448" s="430">
        <f t="shared" si="389"/>
        <v>0</v>
      </c>
      <c r="AB448" s="430">
        <f t="shared" si="389"/>
        <v>0</v>
      </c>
      <c r="AC448" s="430">
        <f t="shared" si="389"/>
        <v>0</v>
      </c>
      <c r="AD448" s="430">
        <f t="shared" si="389"/>
        <v>0</v>
      </c>
      <c r="AE448" s="430">
        <f t="shared" si="389"/>
        <v>0</v>
      </c>
      <c r="AF448" s="430">
        <f t="shared" si="389"/>
        <v>0</v>
      </c>
      <c r="AG448" s="430">
        <f t="shared" si="389"/>
        <v>0</v>
      </c>
      <c r="AH448" s="430">
        <f t="shared" si="389"/>
        <v>0</v>
      </c>
      <c r="AI448" s="103">
        <f t="shared" si="389"/>
        <v>0</v>
      </c>
    </row>
    <row r="449" spans="2:35" ht="12.75">
      <c r="B449" s="675" t="s">
        <v>349</v>
      </c>
      <c r="C449" s="403" t="s">
        <v>536</v>
      </c>
      <c r="D449" s="404" t="s">
        <v>70</v>
      </c>
      <c r="E449" s="677">
        <f aca="true" t="shared" si="390" ref="E449:Q449">+E86+E207+E328</f>
        <v>0</v>
      </c>
      <c r="F449" s="677">
        <f t="shared" si="390"/>
        <v>0</v>
      </c>
      <c r="G449" s="677">
        <f t="shared" si="390"/>
        <v>0</v>
      </c>
      <c r="H449" s="677">
        <f t="shared" si="390"/>
        <v>0</v>
      </c>
      <c r="I449" s="677">
        <f t="shared" si="390"/>
        <v>0</v>
      </c>
      <c r="J449" s="677">
        <f t="shared" si="390"/>
        <v>0</v>
      </c>
      <c r="K449" s="677">
        <f t="shared" si="390"/>
        <v>0</v>
      </c>
      <c r="L449" s="677">
        <f t="shared" si="390"/>
        <v>0</v>
      </c>
      <c r="M449" s="677">
        <f t="shared" si="390"/>
        <v>0</v>
      </c>
      <c r="N449" s="677">
        <f t="shared" si="390"/>
        <v>0</v>
      </c>
      <c r="O449" s="677">
        <f t="shared" si="390"/>
        <v>0</v>
      </c>
      <c r="P449" s="677">
        <f t="shared" si="390"/>
        <v>0</v>
      </c>
      <c r="Q449" s="715">
        <f t="shared" si="390"/>
        <v>0</v>
      </c>
      <c r="R449" s="389"/>
      <c r="S449" s="675" t="s">
        <v>349</v>
      </c>
      <c r="T449" s="403" t="s">
        <v>536</v>
      </c>
      <c r="U449" s="677">
        <f>U450+U456</f>
        <v>0</v>
      </c>
      <c r="V449" s="677">
        <f>V450+V456</f>
        <v>0</v>
      </c>
      <c r="W449" s="677">
        <f aca="true" t="shared" si="391" ref="W449:AI449">+W86+W207+W328</f>
        <v>0</v>
      </c>
      <c r="X449" s="677">
        <f t="shared" si="391"/>
        <v>0</v>
      </c>
      <c r="Y449" s="677">
        <f t="shared" si="391"/>
        <v>0</v>
      </c>
      <c r="Z449" s="677">
        <f t="shared" si="391"/>
        <v>0</v>
      </c>
      <c r="AA449" s="677">
        <f t="shared" si="391"/>
        <v>0</v>
      </c>
      <c r="AB449" s="677">
        <f t="shared" si="391"/>
        <v>0</v>
      </c>
      <c r="AC449" s="677">
        <f t="shared" si="391"/>
        <v>0</v>
      </c>
      <c r="AD449" s="677">
        <f t="shared" si="391"/>
        <v>0</v>
      </c>
      <c r="AE449" s="677">
        <f t="shared" si="391"/>
        <v>0</v>
      </c>
      <c r="AF449" s="677">
        <f t="shared" si="391"/>
        <v>0</v>
      </c>
      <c r="AG449" s="677">
        <f t="shared" si="391"/>
        <v>0</v>
      </c>
      <c r="AH449" s="677">
        <f t="shared" si="391"/>
        <v>0</v>
      </c>
      <c r="AI449" s="99">
        <f t="shared" si="391"/>
        <v>0</v>
      </c>
    </row>
    <row r="450" spans="2:35" ht="12.75">
      <c r="B450" s="678"/>
      <c r="C450" s="407" t="s">
        <v>389</v>
      </c>
      <c r="D450" s="423"/>
      <c r="E450" s="409">
        <f aca="true" t="shared" si="392" ref="E450:Q450">+E87+E208+E329</f>
        <v>0</v>
      </c>
      <c r="F450" s="409">
        <f t="shared" si="392"/>
        <v>0</v>
      </c>
      <c r="G450" s="409">
        <f t="shared" si="392"/>
        <v>0</v>
      </c>
      <c r="H450" s="409">
        <f t="shared" si="392"/>
        <v>0</v>
      </c>
      <c r="I450" s="409">
        <f t="shared" si="392"/>
        <v>0</v>
      </c>
      <c r="J450" s="409">
        <f t="shared" si="392"/>
        <v>0</v>
      </c>
      <c r="K450" s="409">
        <f t="shared" si="392"/>
        <v>0</v>
      </c>
      <c r="L450" s="409">
        <f t="shared" si="392"/>
        <v>0</v>
      </c>
      <c r="M450" s="409">
        <f t="shared" si="392"/>
        <v>0</v>
      </c>
      <c r="N450" s="409">
        <f t="shared" si="392"/>
        <v>0</v>
      </c>
      <c r="O450" s="409">
        <f t="shared" si="392"/>
        <v>0</v>
      </c>
      <c r="P450" s="409">
        <f t="shared" si="392"/>
        <v>0</v>
      </c>
      <c r="Q450" s="436">
        <f t="shared" si="392"/>
        <v>0</v>
      </c>
      <c r="R450" s="389"/>
      <c r="S450" s="678"/>
      <c r="T450" s="407" t="s">
        <v>389</v>
      </c>
      <c r="U450" s="409">
        <f>+U452+U453</f>
        <v>0</v>
      </c>
      <c r="V450" s="409">
        <f>+V452+V453</f>
        <v>0</v>
      </c>
      <c r="W450" s="409">
        <f aca="true" t="shared" si="393" ref="W450:AI450">+W87+W208+W329</f>
        <v>0</v>
      </c>
      <c r="X450" s="409">
        <f t="shared" si="393"/>
        <v>0</v>
      </c>
      <c r="Y450" s="409">
        <f t="shared" si="393"/>
        <v>0</v>
      </c>
      <c r="Z450" s="409">
        <f t="shared" si="393"/>
        <v>0</v>
      </c>
      <c r="AA450" s="409">
        <f t="shared" si="393"/>
        <v>0</v>
      </c>
      <c r="AB450" s="409">
        <f t="shared" si="393"/>
        <v>0</v>
      </c>
      <c r="AC450" s="409">
        <f t="shared" si="393"/>
        <v>0</v>
      </c>
      <c r="AD450" s="409">
        <f t="shared" si="393"/>
        <v>0</v>
      </c>
      <c r="AE450" s="409">
        <f t="shared" si="393"/>
        <v>0</v>
      </c>
      <c r="AF450" s="409">
        <f t="shared" si="393"/>
        <v>0</v>
      </c>
      <c r="AG450" s="409">
        <f t="shared" si="393"/>
        <v>0</v>
      </c>
      <c r="AH450" s="409">
        <f t="shared" si="393"/>
        <v>0</v>
      </c>
      <c r="AI450" s="394">
        <f t="shared" si="393"/>
        <v>0</v>
      </c>
    </row>
    <row r="451" spans="2:35" ht="12.75">
      <c r="B451" s="678" t="s">
        <v>537</v>
      </c>
      <c r="C451" s="405" t="s">
        <v>375</v>
      </c>
      <c r="D451" s="406"/>
      <c r="E451" s="409">
        <f aca="true" t="shared" si="394" ref="E451:Q451">+E88+E209+E330</f>
        <v>0</v>
      </c>
      <c r="F451" s="409">
        <f t="shared" si="394"/>
        <v>0</v>
      </c>
      <c r="G451" s="409">
        <f t="shared" si="394"/>
        <v>0</v>
      </c>
      <c r="H451" s="409">
        <f t="shared" si="394"/>
        <v>0</v>
      </c>
      <c r="I451" s="409">
        <f t="shared" si="394"/>
        <v>0</v>
      </c>
      <c r="J451" s="409">
        <f t="shared" si="394"/>
        <v>0</v>
      </c>
      <c r="K451" s="409">
        <f t="shared" si="394"/>
        <v>0</v>
      </c>
      <c r="L451" s="409">
        <f t="shared" si="394"/>
        <v>0</v>
      </c>
      <c r="M451" s="409">
        <f t="shared" si="394"/>
        <v>0</v>
      </c>
      <c r="N451" s="409">
        <f t="shared" si="394"/>
        <v>0</v>
      </c>
      <c r="O451" s="409">
        <f t="shared" si="394"/>
        <v>0</v>
      </c>
      <c r="P451" s="409">
        <f t="shared" si="394"/>
        <v>0</v>
      </c>
      <c r="Q451" s="436">
        <f t="shared" si="394"/>
        <v>0</v>
      </c>
      <c r="R451" s="389"/>
      <c r="S451" s="678" t="s">
        <v>537</v>
      </c>
      <c r="T451" s="405" t="s">
        <v>375</v>
      </c>
      <c r="U451" s="409"/>
      <c r="V451" s="409"/>
      <c r="W451" s="409">
        <f aca="true" t="shared" si="395" ref="W451:AI451">+W88+W209+W330</f>
        <v>0</v>
      </c>
      <c r="X451" s="409">
        <f t="shared" si="395"/>
        <v>0</v>
      </c>
      <c r="Y451" s="409">
        <f t="shared" si="395"/>
        <v>0</v>
      </c>
      <c r="Z451" s="409">
        <f t="shared" si="395"/>
        <v>0</v>
      </c>
      <c r="AA451" s="409">
        <f t="shared" si="395"/>
        <v>0</v>
      </c>
      <c r="AB451" s="409">
        <f t="shared" si="395"/>
        <v>0</v>
      </c>
      <c r="AC451" s="409">
        <f t="shared" si="395"/>
        <v>0</v>
      </c>
      <c r="AD451" s="409">
        <f t="shared" si="395"/>
        <v>0</v>
      </c>
      <c r="AE451" s="409">
        <f t="shared" si="395"/>
        <v>0</v>
      </c>
      <c r="AF451" s="409">
        <f t="shared" si="395"/>
        <v>0</v>
      </c>
      <c r="AG451" s="409">
        <f t="shared" si="395"/>
        <v>0</v>
      </c>
      <c r="AH451" s="409">
        <f t="shared" si="395"/>
        <v>0</v>
      </c>
      <c r="AI451" s="394">
        <f t="shared" si="395"/>
        <v>0</v>
      </c>
    </row>
    <row r="452" spans="2:35" ht="12.75">
      <c r="B452" s="678" t="s">
        <v>538</v>
      </c>
      <c r="C452" s="391" t="s">
        <v>506</v>
      </c>
      <c r="D452" s="406" t="s">
        <v>366</v>
      </c>
      <c r="E452" s="409">
        <f aca="true" t="shared" si="396" ref="E452:Q452">+E89+E210+E331</f>
        <v>0</v>
      </c>
      <c r="F452" s="409">
        <f t="shared" si="396"/>
        <v>0</v>
      </c>
      <c r="G452" s="409">
        <f t="shared" si="396"/>
        <v>0</v>
      </c>
      <c r="H452" s="409">
        <f t="shared" si="396"/>
        <v>0</v>
      </c>
      <c r="I452" s="409">
        <f t="shared" si="396"/>
        <v>0</v>
      </c>
      <c r="J452" s="409">
        <f t="shared" si="396"/>
        <v>0</v>
      </c>
      <c r="K452" s="409">
        <f t="shared" si="396"/>
        <v>0</v>
      </c>
      <c r="L452" s="409">
        <f t="shared" si="396"/>
        <v>0</v>
      </c>
      <c r="M452" s="409">
        <f t="shared" si="396"/>
        <v>0</v>
      </c>
      <c r="N452" s="409">
        <f t="shared" si="396"/>
        <v>0</v>
      </c>
      <c r="O452" s="409">
        <f t="shared" si="396"/>
        <v>0</v>
      </c>
      <c r="P452" s="409">
        <f t="shared" si="396"/>
        <v>0</v>
      </c>
      <c r="Q452" s="436">
        <f t="shared" si="396"/>
        <v>0</v>
      </c>
      <c r="R452" s="389"/>
      <c r="S452" s="678" t="s">
        <v>538</v>
      </c>
      <c r="T452" s="391" t="s">
        <v>506</v>
      </c>
      <c r="U452" s="409"/>
      <c r="V452" s="409"/>
      <c r="W452" s="409">
        <f aca="true" t="shared" si="397" ref="W452:AI452">+W89+W210+W331</f>
        <v>0</v>
      </c>
      <c r="X452" s="409">
        <f t="shared" si="397"/>
        <v>0</v>
      </c>
      <c r="Y452" s="409">
        <f t="shared" si="397"/>
        <v>0</v>
      </c>
      <c r="Z452" s="409">
        <f t="shared" si="397"/>
        <v>0</v>
      </c>
      <c r="AA452" s="409">
        <f t="shared" si="397"/>
        <v>0</v>
      </c>
      <c r="AB452" s="409">
        <f t="shared" si="397"/>
        <v>0</v>
      </c>
      <c r="AC452" s="409">
        <f t="shared" si="397"/>
        <v>0</v>
      </c>
      <c r="AD452" s="409">
        <f t="shared" si="397"/>
        <v>0</v>
      </c>
      <c r="AE452" s="409">
        <f t="shared" si="397"/>
        <v>0</v>
      </c>
      <c r="AF452" s="409">
        <f t="shared" si="397"/>
        <v>0</v>
      </c>
      <c r="AG452" s="409">
        <f t="shared" si="397"/>
        <v>0</v>
      </c>
      <c r="AH452" s="409">
        <f t="shared" si="397"/>
        <v>0</v>
      </c>
      <c r="AI452" s="100">
        <f t="shared" si="397"/>
        <v>0</v>
      </c>
    </row>
    <row r="453" spans="2:35" ht="12.75">
      <c r="B453" s="678" t="s">
        <v>539</v>
      </c>
      <c r="C453" s="405" t="s">
        <v>368</v>
      </c>
      <c r="D453" s="406" t="s">
        <v>70</v>
      </c>
      <c r="E453" s="409">
        <f aca="true" t="shared" si="398" ref="E453:Q453">+E90+E211+E332</f>
        <v>0</v>
      </c>
      <c r="F453" s="409">
        <f t="shared" si="398"/>
        <v>0</v>
      </c>
      <c r="G453" s="409">
        <f t="shared" si="398"/>
        <v>0</v>
      </c>
      <c r="H453" s="409">
        <f t="shared" si="398"/>
        <v>0</v>
      </c>
      <c r="I453" s="409">
        <f t="shared" si="398"/>
        <v>0</v>
      </c>
      <c r="J453" s="409">
        <f t="shared" si="398"/>
        <v>0</v>
      </c>
      <c r="K453" s="409">
        <f t="shared" si="398"/>
        <v>0</v>
      </c>
      <c r="L453" s="409">
        <f t="shared" si="398"/>
        <v>0</v>
      </c>
      <c r="M453" s="409">
        <f t="shared" si="398"/>
        <v>0</v>
      </c>
      <c r="N453" s="409">
        <f t="shared" si="398"/>
        <v>0</v>
      </c>
      <c r="O453" s="409">
        <f t="shared" si="398"/>
        <v>0</v>
      </c>
      <c r="P453" s="409">
        <f t="shared" si="398"/>
        <v>0</v>
      </c>
      <c r="Q453" s="436">
        <f t="shared" si="398"/>
        <v>0</v>
      </c>
      <c r="R453" s="389"/>
      <c r="S453" s="678" t="s">
        <v>539</v>
      </c>
      <c r="T453" s="405" t="s">
        <v>368</v>
      </c>
      <c r="U453" s="409">
        <f>U454+U455</f>
        <v>0</v>
      </c>
      <c r="V453" s="409">
        <f>V454+V455</f>
        <v>0</v>
      </c>
      <c r="W453" s="409">
        <f aca="true" t="shared" si="399" ref="W453:AI453">+W90+W211+W332</f>
        <v>0</v>
      </c>
      <c r="X453" s="409">
        <f t="shared" si="399"/>
        <v>0</v>
      </c>
      <c r="Y453" s="409">
        <f t="shared" si="399"/>
        <v>0</v>
      </c>
      <c r="Z453" s="409">
        <f t="shared" si="399"/>
        <v>0</v>
      </c>
      <c r="AA453" s="409">
        <f t="shared" si="399"/>
        <v>0</v>
      </c>
      <c r="AB453" s="409">
        <f t="shared" si="399"/>
        <v>0</v>
      </c>
      <c r="AC453" s="409">
        <f t="shared" si="399"/>
        <v>0</v>
      </c>
      <c r="AD453" s="409">
        <f t="shared" si="399"/>
        <v>0</v>
      </c>
      <c r="AE453" s="409">
        <f t="shared" si="399"/>
        <v>0</v>
      </c>
      <c r="AF453" s="409">
        <f t="shared" si="399"/>
        <v>0</v>
      </c>
      <c r="AG453" s="409">
        <f t="shared" si="399"/>
        <v>0</v>
      </c>
      <c r="AH453" s="409">
        <f t="shared" si="399"/>
        <v>0</v>
      </c>
      <c r="AI453" s="100">
        <f t="shared" si="399"/>
        <v>0</v>
      </c>
    </row>
    <row r="454" spans="2:35" ht="12.75">
      <c r="B454" s="678" t="s">
        <v>540</v>
      </c>
      <c r="C454" s="408" t="s">
        <v>541</v>
      </c>
      <c r="D454" s="406" t="s">
        <v>70</v>
      </c>
      <c r="E454" s="409">
        <f aca="true" t="shared" si="400" ref="E454:Q454">+E91+E212+E333</f>
        <v>0</v>
      </c>
      <c r="F454" s="409">
        <f t="shared" si="400"/>
        <v>0</v>
      </c>
      <c r="G454" s="409">
        <f t="shared" si="400"/>
        <v>0</v>
      </c>
      <c r="H454" s="409">
        <f t="shared" si="400"/>
        <v>0</v>
      </c>
      <c r="I454" s="409">
        <f t="shared" si="400"/>
        <v>0</v>
      </c>
      <c r="J454" s="409">
        <f t="shared" si="400"/>
        <v>0</v>
      </c>
      <c r="K454" s="409">
        <f t="shared" si="400"/>
        <v>0</v>
      </c>
      <c r="L454" s="409">
        <f t="shared" si="400"/>
        <v>0</v>
      </c>
      <c r="M454" s="409">
        <f t="shared" si="400"/>
        <v>0</v>
      </c>
      <c r="N454" s="409">
        <f t="shared" si="400"/>
        <v>0</v>
      </c>
      <c r="O454" s="409">
        <f t="shared" si="400"/>
        <v>0</v>
      </c>
      <c r="P454" s="409">
        <f t="shared" si="400"/>
        <v>0</v>
      </c>
      <c r="Q454" s="436">
        <f t="shared" si="400"/>
        <v>0</v>
      </c>
      <c r="R454" s="389"/>
      <c r="S454" s="678" t="s">
        <v>540</v>
      </c>
      <c r="T454" s="408" t="s">
        <v>541</v>
      </c>
      <c r="U454" s="409"/>
      <c r="V454" s="409"/>
      <c r="W454" s="409">
        <f aca="true" t="shared" si="401" ref="W454:AI454">+W91+W212+W333</f>
        <v>0</v>
      </c>
      <c r="X454" s="409">
        <f t="shared" si="401"/>
        <v>0</v>
      </c>
      <c r="Y454" s="409">
        <f t="shared" si="401"/>
        <v>0</v>
      </c>
      <c r="Z454" s="409">
        <f t="shared" si="401"/>
        <v>0</v>
      </c>
      <c r="AA454" s="409">
        <f t="shared" si="401"/>
        <v>0</v>
      </c>
      <c r="AB454" s="409">
        <f t="shared" si="401"/>
        <v>0</v>
      </c>
      <c r="AC454" s="409">
        <f t="shared" si="401"/>
        <v>0</v>
      </c>
      <c r="AD454" s="409">
        <f t="shared" si="401"/>
        <v>0</v>
      </c>
      <c r="AE454" s="409">
        <f t="shared" si="401"/>
        <v>0</v>
      </c>
      <c r="AF454" s="409">
        <f t="shared" si="401"/>
        <v>0</v>
      </c>
      <c r="AG454" s="409">
        <f t="shared" si="401"/>
        <v>0</v>
      </c>
      <c r="AH454" s="409">
        <f t="shared" si="401"/>
        <v>0</v>
      </c>
      <c r="AI454" s="100">
        <f t="shared" si="401"/>
        <v>0</v>
      </c>
    </row>
    <row r="455" spans="2:35" ht="12.75">
      <c r="B455" s="22" t="s">
        <v>542</v>
      </c>
      <c r="C455" s="408" t="s">
        <v>543</v>
      </c>
      <c r="D455" s="406" t="s">
        <v>70</v>
      </c>
      <c r="E455" s="409">
        <f aca="true" t="shared" si="402" ref="E455:Q455">+E92+E213+E334</f>
        <v>0</v>
      </c>
      <c r="F455" s="409">
        <f t="shared" si="402"/>
        <v>0</v>
      </c>
      <c r="G455" s="409">
        <f t="shared" si="402"/>
        <v>0</v>
      </c>
      <c r="H455" s="409">
        <f t="shared" si="402"/>
        <v>0</v>
      </c>
      <c r="I455" s="409">
        <f t="shared" si="402"/>
        <v>0</v>
      </c>
      <c r="J455" s="409">
        <f t="shared" si="402"/>
        <v>0</v>
      </c>
      <c r="K455" s="409">
        <f t="shared" si="402"/>
        <v>0</v>
      </c>
      <c r="L455" s="409">
        <f t="shared" si="402"/>
        <v>0</v>
      </c>
      <c r="M455" s="409">
        <f t="shared" si="402"/>
        <v>0</v>
      </c>
      <c r="N455" s="409">
        <f t="shared" si="402"/>
        <v>0</v>
      </c>
      <c r="O455" s="409">
        <f t="shared" si="402"/>
        <v>0</v>
      </c>
      <c r="P455" s="409">
        <f t="shared" si="402"/>
        <v>0</v>
      </c>
      <c r="Q455" s="436">
        <f t="shared" si="402"/>
        <v>0</v>
      </c>
      <c r="R455" s="389"/>
      <c r="S455" s="22" t="s">
        <v>542</v>
      </c>
      <c r="T455" s="408" t="s">
        <v>543</v>
      </c>
      <c r="U455" s="409"/>
      <c r="V455" s="409"/>
      <c r="W455" s="409">
        <f aca="true" t="shared" si="403" ref="W455:AI455">+W92+W213+W334</f>
        <v>0</v>
      </c>
      <c r="X455" s="409">
        <f t="shared" si="403"/>
        <v>0</v>
      </c>
      <c r="Y455" s="409">
        <f t="shared" si="403"/>
        <v>0</v>
      </c>
      <c r="Z455" s="409">
        <f t="shared" si="403"/>
        <v>0</v>
      </c>
      <c r="AA455" s="409">
        <f t="shared" si="403"/>
        <v>0</v>
      </c>
      <c r="AB455" s="409">
        <f t="shared" si="403"/>
        <v>0</v>
      </c>
      <c r="AC455" s="409">
        <f t="shared" si="403"/>
        <v>0</v>
      </c>
      <c r="AD455" s="409">
        <f t="shared" si="403"/>
        <v>0</v>
      </c>
      <c r="AE455" s="409">
        <f t="shared" si="403"/>
        <v>0</v>
      </c>
      <c r="AF455" s="409">
        <f t="shared" si="403"/>
        <v>0</v>
      </c>
      <c r="AG455" s="409">
        <f t="shared" si="403"/>
        <v>0</v>
      </c>
      <c r="AH455" s="409">
        <f t="shared" si="403"/>
        <v>0</v>
      </c>
      <c r="AI455" s="100">
        <f t="shared" si="403"/>
        <v>0</v>
      </c>
    </row>
    <row r="456" spans="2:35" ht="12.75">
      <c r="B456" s="22"/>
      <c r="C456" s="407" t="s">
        <v>390</v>
      </c>
      <c r="D456" s="423"/>
      <c r="E456" s="409">
        <f aca="true" t="shared" si="404" ref="E456:Q456">+E93+E214+E335</f>
        <v>0</v>
      </c>
      <c r="F456" s="409">
        <f t="shared" si="404"/>
        <v>0</v>
      </c>
      <c r="G456" s="409">
        <f t="shared" si="404"/>
        <v>0</v>
      </c>
      <c r="H456" s="409">
        <f t="shared" si="404"/>
        <v>0</v>
      </c>
      <c r="I456" s="409">
        <f t="shared" si="404"/>
        <v>0</v>
      </c>
      <c r="J456" s="409">
        <f t="shared" si="404"/>
        <v>0</v>
      </c>
      <c r="K456" s="409">
        <f t="shared" si="404"/>
        <v>0</v>
      </c>
      <c r="L456" s="409">
        <f t="shared" si="404"/>
        <v>0</v>
      </c>
      <c r="M456" s="409">
        <f t="shared" si="404"/>
        <v>0</v>
      </c>
      <c r="N456" s="409">
        <f t="shared" si="404"/>
        <v>0</v>
      </c>
      <c r="O456" s="409">
        <f t="shared" si="404"/>
        <v>0</v>
      </c>
      <c r="P456" s="409">
        <f t="shared" si="404"/>
        <v>0</v>
      </c>
      <c r="Q456" s="436">
        <f t="shared" si="404"/>
        <v>0</v>
      </c>
      <c r="R456" s="389"/>
      <c r="S456" s="22"/>
      <c r="T456" s="407" t="s">
        <v>390</v>
      </c>
      <c r="U456" s="409">
        <f>+U458+U459</f>
        <v>0</v>
      </c>
      <c r="V456" s="409">
        <f>+V458+V459</f>
        <v>0</v>
      </c>
      <c r="W456" s="409">
        <f aca="true" t="shared" si="405" ref="W456:AI456">+W93+W214+W335</f>
        <v>0</v>
      </c>
      <c r="X456" s="409">
        <f t="shared" si="405"/>
        <v>0</v>
      </c>
      <c r="Y456" s="409">
        <f t="shared" si="405"/>
        <v>0</v>
      </c>
      <c r="Z456" s="409">
        <f t="shared" si="405"/>
        <v>0</v>
      </c>
      <c r="AA456" s="409">
        <f t="shared" si="405"/>
        <v>0</v>
      </c>
      <c r="AB456" s="409">
        <f t="shared" si="405"/>
        <v>0</v>
      </c>
      <c r="AC456" s="409">
        <f t="shared" si="405"/>
        <v>0</v>
      </c>
      <c r="AD456" s="409">
        <f t="shared" si="405"/>
        <v>0</v>
      </c>
      <c r="AE456" s="409">
        <f t="shared" si="405"/>
        <v>0</v>
      </c>
      <c r="AF456" s="409">
        <f t="shared" si="405"/>
        <v>0</v>
      </c>
      <c r="AG456" s="409">
        <f t="shared" si="405"/>
        <v>0</v>
      </c>
      <c r="AH456" s="409">
        <f t="shared" si="405"/>
        <v>0</v>
      </c>
      <c r="AI456" s="394">
        <f t="shared" si="405"/>
        <v>0</v>
      </c>
    </row>
    <row r="457" spans="2:35" ht="12.75">
      <c r="B457" s="22" t="s">
        <v>544</v>
      </c>
      <c r="C457" s="405" t="s">
        <v>375</v>
      </c>
      <c r="D457" s="406"/>
      <c r="E457" s="409">
        <f aca="true" t="shared" si="406" ref="E457:Q457">+E94+E215+E336</f>
        <v>0</v>
      </c>
      <c r="F457" s="409">
        <f t="shared" si="406"/>
        <v>0</v>
      </c>
      <c r="G457" s="409">
        <f t="shared" si="406"/>
        <v>0</v>
      </c>
      <c r="H457" s="409">
        <f t="shared" si="406"/>
        <v>0</v>
      </c>
      <c r="I457" s="409">
        <f t="shared" si="406"/>
        <v>0</v>
      </c>
      <c r="J457" s="409">
        <f t="shared" si="406"/>
        <v>0</v>
      </c>
      <c r="K457" s="409">
        <f t="shared" si="406"/>
        <v>0</v>
      </c>
      <c r="L457" s="409">
        <f t="shared" si="406"/>
        <v>0</v>
      </c>
      <c r="M457" s="409">
        <f t="shared" si="406"/>
        <v>0</v>
      </c>
      <c r="N457" s="409">
        <f t="shared" si="406"/>
        <v>0</v>
      </c>
      <c r="O457" s="409">
        <f t="shared" si="406"/>
        <v>0</v>
      </c>
      <c r="P457" s="409">
        <f t="shared" si="406"/>
        <v>0</v>
      </c>
      <c r="Q457" s="436">
        <f t="shared" si="406"/>
        <v>0</v>
      </c>
      <c r="R457" s="389"/>
      <c r="S457" s="22" t="s">
        <v>544</v>
      </c>
      <c r="T457" s="405" t="s">
        <v>375</v>
      </c>
      <c r="U457" s="409"/>
      <c r="V457" s="409"/>
      <c r="W457" s="409">
        <f aca="true" t="shared" si="407" ref="W457:AI457">+W94+W215+W336</f>
        <v>0</v>
      </c>
      <c r="X457" s="409">
        <f t="shared" si="407"/>
        <v>0</v>
      </c>
      <c r="Y457" s="409">
        <f t="shared" si="407"/>
        <v>0</v>
      </c>
      <c r="Z457" s="409">
        <f t="shared" si="407"/>
        <v>0</v>
      </c>
      <c r="AA457" s="409">
        <f t="shared" si="407"/>
        <v>0</v>
      </c>
      <c r="AB457" s="409">
        <f t="shared" si="407"/>
        <v>0</v>
      </c>
      <c r="AC457" s="409">
        <f t="shared" si="407"/>
        <v>0</v>
      </c>
      <c r="AD457" s="409">
        <f t="shared" si="407"/>
        <v>0</v>
      </c>
      <c r="AE457" s="409">
        <f t="shared" si="407"/>
        <v>0</v>
      </c>
      <c r="AF457" s="409">
        <f t="shared" si="407"/>
        <v>0</v>
      </c>
      <c r="AG457" s="409">
        <f t="shared" si="407"/>
        <v>0</v>
      </c>
      <c r="AH457" s="409">
        <f t="shared" si="407"/>
        <v>0</v>
      </c>
      <c r="AI457" s="394">
        <f t="shared" si="407"/>
        <v>0</v>
      </c>
    </row>
    <row r="458" spans="2:35" ht="12.75">
      <c r="B458" s="22" t="s">
        <v>545</v>
      </c>
      <c r="C458" s="391" t="s">
        <v>506</v>
      </c>
      <c r="D458" s="406" t="s">
        <v>366</v>
      </c>
      <c r="E458" s="409">
        <f aca="true" t="shared" si="408" ref="E458:Q458">+E95+E216+E337</f>
        <v>0</v>
      </c>
      <c r="F458" s="409">
        <f t="shared" si="408"/>
        <v>0</v>
      </c>
      <c r="G458" s="409">
        <f t="shared" si="408"/>
        <v>0</v>
      </c>
      <c r="H458" s="409">
        <f t="shared" si="408"/>
        <v>0</v>
      </c>
      <c r="I458" s="409">
        <f t="shared" si="408"/>
        <v>0</v>
      </c>
      <c r="J458" s="409">
        <f t="shared" si="408"/>
        <v>0</v>
      </c>
      <c r="K458" s="409">
        <f t="shared" si="408"/>
        <v>0</v>
      </c>
      <c r="L458" s="409">
        <f t="shared" si="408"/>
        <v>0</v>
      </c>
      <c r="M458" s="409">
        <f t="shared" si="408"/>
        <v>0</v>
      </c>
      <c r="N458" s="409">
        <f t="shared" si="408"/>
        <v>0</v>
      </c>
      <c r="O458" s="409">
        <f t="shared" si="408"/>
        <v>0</v>
      </c>
      <c r="P458" s="409">
        <f t="shared" si="408"/>
        <v>0</v>
      </c>
      <c r="Q458" s="436">
        <f t="shared" si="408"/>
        <v>0</v>
      </c>
      <c r="R458" s="389"/>
      <c r="S458" s="22" t="s">
        <v>545</v>
      </c>
      <c r="T458" s="391" t="s">
        <v>506</v>
      </c>
      <c r="U458" s="409"/>
      <c r="V458" s="409"/>
      <c r="W458" s="409">
        <f aca="true" t="shared" si="409" ref="W458:AI458">+W95+W216+W337</f>
        <v>0</v>
      </c>
      <c r="X458" s="409">
        <f t="shared" si="409"/>
        <v>0</v>
      </c>
      <c r="Y458" s="409">
        <f t="shared" si="409"/>
        <v>0</v>
      </c>
      <c r="Z458" s="409">
        <f t="shared" si="409"/>
        <v>0</v>
      </c>
      <c r="AA458" s="409">
        <f t="shared" si="409"/>
        <v>0</v>
      </c>
      <c r="AB458" s="409">
        <f t="shared" si="409"/>
        <v>0</v>
      </c>
      <c r="AC458" s="409">
        <f t="shared" si="409"/>
        <v>0</v>
      </c>
      <c r="AD458" s="409">
        <f t="shared" si="409"/>
        <v>0</v>
      </c>
      <c r="AE458" s="409">
        <f t="shared" si="409"/>
        <v>0</v>
      </c>
      <c r="AF458" s="409">
        <f t="shared" si="409"/>
        <v>0</v>
      </c>
      <c r="AG458" s="409">
        <f t="shared" si="409"/>
        <v>0</v>
      </c>
      <c r="AH458" s="409">
        <f t="shared" si="409"/>
        <v>0</v>
      </c>
      <c r="AI458" s="100">
        <f t="shared" si="409"/>
        <v>0</v>
      </c>
    </row>
    <row r="459" spans="2:35" ht="12.75">
      <c r="B459" s="22" t="s">
        <v>546</v>
      </c>
      <c r="C459" s="405" t="s">
        <v>368</v>
      </c>
      <c r="D459" s="406" t="s">
        <v>70</v>
      </c>
      <c r="E459" s="409">
        <f aca="true" t="shared" si="410" ref="E459:Q459">+E96+E217+E338</f>
        <v>0</v>
      </c>
      <c r="F459" s="409">
        <f t="shared" si="410"/>
        <v>0</v>
      </c>
      <c r="G459" s="409">
        <f t="shared" si="410"/>
        <v>0</v>
      </c>
      <c r="H459" s="409">
        <f t="shared" si="410"/>
        <v>0</v>
      </c>
      <c r="I459" s="409">
        <f t="shared" si="410"/>
        <v>0</v>
      </c>
      <c r="J459" s="409">
        <f t="shared" si="410"/>
        <v>0</v>
      </c>
      <c r="K459" s="409">
        <f t="shared" si="410"/>
        <v>0</v>
      </c>
      <c r="L459" s="409">
        <f t="shared" si="410"/>
        <v>0</v>
      </c>
      <c r="M459" s="409">
        <f t="shared" si="410"/>
        <v>0</v>
      </c>
      <c r="N459" s="409">
        <f t="shared" si="410"/>
        <v>0</v>
      </c>
      <c r="O459" s="409">
        <f t="shared" si="410"/>
        <v>0</v>
      </c>
      <c r="P459" s="409">
        <f t="shared" si="410"/>
        <v>0</v>
      </c>
      <c r="Q459" s="436">
        <f t="shared" si="410"/>
        <v>0</v>
      </c>
      <c r="R459" s="389"/>
      <c r="S459" s="22" t="s">
        <v>546</v>
      </c>
      <c r="T459" s="405" t="s">
        <v>368</v>
      </c>
      <c r="U459" s="409">
        <f>U460+U463</f>
        <v>0</v>
      </c>
      <c r="V459" s="409">
        <f>V460+V463</f>
        <v>0</v>
      </c>
      <c r="W459" s="409">
        <f aca="true" t="shared" si="411" ref="W459:AI459">+W96+W217+W338</f>
        <v>0</v>
      </c>
      <c r="X459" s="409">
        <f t="shared" si="411"/>
        <v>0</v>
      </c>
      <c r="Y459" s="409">
        <f t="shared" si="411"/>
        <v>0</v>
      </c>
      <c r="Z459" s="409">
        <f t="shared" si="411"/>
        <v>0</v>
      </c>
      <c r="AA459" s="409">
        <f t="shared" si="411"/>
        <v>0</v>
      </c>
      <c r="AB459" s="409">
        <f t="shared" si="411"/>
        <v>0</v>
      </c>
      <c r="AC459" s="409">
        <f t="shared" si="411"/>
        <v>0</v>
      </c>
      <c r="AD459" s="409">
        <f t="shared" si="411"/>
        <v>0</v>
      </c>
      <c r="AE459" s="409">
        <f t="shared" si="411"/>
        <v>0</v>
      </c>
      <c r="AF459" s="409">
        <f t="shared" si="411"/>
        <v>0</v>
      </c>
      <c r="AG459" s="409">
        <f t="shared" si="411"/>
        <v>0</v>
      </c>
      <c r="AH459" s="409">
        <f t="shared" si="411"/>
        <v>0</v>
      </c>
      <c r="AI459" s="100">
        <f t="shared" si="411"/>
        <v>0</v>
      </c>
    </row>
    <row r="460" spans="2:35" ht="12.75">
      <c r="B460" s="22" t="s">
        <v>547</v>
      </c>
      <c r="C460" s="408" t="s">
        <v>548</v>
      </c>
      <c r="D460" s="406" t="s">
        <v>70</v>
      </c>
      <c r="E460" s="409">
        <f aca="true" t="shared" si="412" ref="E460:Q460">+E97+E218+E339</f>
        <v>0</v>
      </c>
      <c r="F460" s="409">
        <f t="shared" si="412"/>
        <v>0</v>
      </c>
      <c r="G460" s="409">
        <f t="shared" si="412"/>
        <v>0</v>
      </c>
      <c r="H460" s="409">
        <f t="shared" si="412"/>
        <v>0</v>
      </c>
      <c r="I460" s="409">
        <f t="shared" si="412"/>
        <v>0</v>
      </c>
      <c r="J460" s="409">
        <f t="shared" si="412"/>
        <v>0</v>
      </c>
      <c r="K460" s="409">
        <f t="shared" si="412"/>
        <v>0</v>
      </c>
      <c r="L460" s="409">
        <f t="shared" si="412"/>
        <v>0</v>
      </c>
      <c r="M460" s="409">
        <f t="shared" si="412"/>
        <v>0</v>
      </c>
      <c r="N460" s="409">
        <f t="shared" si="412"/>
        <v>0</v>
      </c>
      <c r="O460" s="409">
        <f t="shared" si="412"/>
        <v>0</v>
      </c>
      <c r="P460" s="409">
        <f t="shared" si="412"/>
        <v>0</v>
      </c>
      <c r="Q460" s="436">
        <f t="shared" si="412"/>
        <v>0</v>
      </c>
      <c r="R460" s="389"/>
      <c r="S460" s="22" t="s">
        <v>547</v>
      </c>
      <c r="T460" s="408" t="s">
        <v>548</v>
      </c>
      <c r="U460" s="409">
        <f>U461+U462</f>
        <v>0</v>
      </c>
      <c r="V460" s="409">
        <f>V461+V462</f>
        <v>0</v>
      </c>
      <c r="W460" s="409">
        <f aca="true" t="shared" si="413" ref="W460:AI460">+W97+W218+W339</f>
        <v>0</v>
      </c>
      <c r="X460" s="409">
        <f t="shared" si="413"/>
        <v>0</v>
      </c>
      <c r="Y460" s="409">
        <f t="shared" si="413"/>
        <v>0</v>
      </c>
      <c r="Z460" s="409">
        <f t="shared" si="413"/>
        <v>0</v>
      </c>
      <c r="AA460" s="409">
        <f t="shared" si="413"/>
        <v>0</v>
      </c>
      <c r="AB460" s="409">
        <f t="shared" si="413"/>
        <v>0</v>
      </c>
      <c r="AC460" s="409">
        <f t="shared" si="413"/>
        <v>0</v>
      </c>
      <c r="AD460" s="409">
        <f t="shared" si="413"/>
        <v>0</v>
      </c>
      <c r="AE460" s="409">
        <f t="shared" si="413"/>
        <v>0</v>
      </c>
      <c r="AF460" s="409">
        <f t="shared" si="413"/>
        <v>0</v>
      </c>
      <c r="AG460" s="409">
        <f t="shared" si="413"/>
        <v>0</v>
      </c>
      <c r="AH460" s="409">
        <f t="shared" si="413"/>
        <v>0</v>
      </c>
      <c r="AI460" s="100">
        <f t="shared" si="413"/>
        <v>0</v>
      </c>
    </row>
    <row r="461" spans="2:35" ht="12.75">
      <c r="B461" s="22" t="s">
        <v>549</v>
      </c>
      <c r="C461" s="408" t="s">
        <v>550</v>
      </c>
      <c r="D461" s="406" t="s">
        <v>70</v>
      </c>
      <c r="E461" s="409">
        <f aca="true" t="shared" si="414" ref="E461:Q461">+E98+E219+E340</f>
        <v>0</v>
      </c>
      <c r="F461" s="409">
        <f t="shared" si="414"/>
        <v>0</v>
      </c>
      <c r="G461" s="409">
        <f t="shared" si="414"/>
        <v>0</v>
      </c>
      <c r="H461" s="409">
        <f t="shared" si="414"/>
        <v>0</v>
      </c>
      <c r="I461" s="409">
        <f t="shared" si="414"/>
        <v>0</v>
      </c>
      <c r="J461" s="409">
        <f t="shared" si="414"/>
        <v>0</v>
      </c>
      <c r="K461" s="409">
        <f t="shared" si="414"/>
        <v>0</v>
      </c>
      <c r="L461" s="409">
        <f t="shared" si="414"/>
        <v>0</v>
      </c>
      <c r="M461" s="409">
        <f t="shared" si="414"/>
        <v>0</v>
      </c>
      <c r="N461" s="409">
        <f t="shared" si="414"/>
        <v>0</v>
      </c>
      <c r="O461" s="409">
        <f t="shared" si="414"/>
        <v>0</v>
      </c>
      <c r="P461" s="409">
        <f t="shared" si="414"/>
        <v>0</v>
      </c>
      <c r="Q461" s="436">
        <f t="shared" si="414"/>
        <v>0</v>
      </c>
      <c r="R461" s="389"/>
      <c r="S461" s="22" t="s">
        <v>549</v>
      </c>
      <c r="T461" s="408" t="s">
        <v>550</v>
      </c>
      <c r="U461" s="409"/>
      <c r="V461" s="409"/>
      <c r="W461" s="409">
        <f aca="true" t="shared" si="415" ref="W461:AI461">+W98+W219+W340</f>
        <v>0</v>
      </c>
      <c r="X461" s="409">
        <f t="shared" si="415"/>
        <v>0</v>
      </c>
      <c r="Y461" s="409">
        <f t="shared" si="415"/>
        <v>0</v>
      </c>
      <c r="Z461" s="409">
        <f t="shared" si="415"/>
        <v>0</v>
      </c>
      <c r="AA461" s="409">
        <f t="shared" si="415"/>
        <v>0</v>
      </c>
      <c r="AB461" s="409">
        <f t="shared" si="415"/>
        <v>0</v>
      </c>
      <c r="AC461" s="409">
        <f t="shared" si="415"/>
        <v>0</v>
      </c>
      <c r="AD461" s="409">
        <f t="shared" si="415"/>
        <v>0</v>
      </c>
      <c r="AE461" s="409">
        <f t="shared" si="415"/>
        <v>0</v>
      </c>
      <c r="AF461" s="409">
        <f t="shared" si="415"/>
        <v>0</v>
      </c>
      <c r="AG461" s="409">
        <f t="shared" si="415"/>
        <v>0</v>
      </c>
      <c r="AH461" s="409">
        <f t="shared" si="415"/>
        <v>0</v>
      </c>
      <c r="AI461" s="100">
        <f t="shared" si="415"/>
        <v>0</v>
      </c>
    </row>
    <row r="462" spans="2:35" ht="12.75">
      <c r="B462" s="22" t="s">
        <v>551</v>
      </c>
      <c r="C462" s="408" t="s">
        <v>552</v>
      </c>
      <c r="D462" s="406" t="s">
        <v>70</v>
      </c>
      <c r="E462" s="409">
        <f aca="true" t="shared" si="416" ref="E462:Q462">+E99+E220+E341</f>
        <v>0</v>
      </c>
      <c r="F462" s="409">
        <f t="shared" si="416"/>
        <v>0</v>
      </c>
      <c r="G462" s="409">
        <f t="shared" si="416"/>
        <v>0</v>
      </c>
      <c r="H462" s="409">
        <f t="shared" si="416"/>
        <v>0</v>
      </c>
      <c r="I462" s="409">
        <f t="shared" si="416"/>
        <v>0</v>
      </c>
      <c r="J462" s="409">
        <f t="shared" si="416"/>
        <v>0</v>
      </c>
      <c r="K462" s="409">
        <f t="shared" si="416"/>
        <v>0</v>
      </c>
      <c r="L462" s="409">
        <f t="shared" si="416"/>
        <v>0</v>
      </c>
      <c r="M462" s="409">
        <f t="shared" si="416"/>
        <v>0</v>
      </c>
      <c r="N462" s="409">
        <f t="shared" si="416"/>
        <v>0</v>
      </c>
      <c r="O462" s="409">
        <f t="shared" si="416"/>
        <v>0</v>
      </c>
      <c r="P462" s="409">
        <f t="shared" si="416"/>
        <v>0</v>
      </c>
      <c r="Q462" s="436">
        <f t="shared" si="416"/>
        <v>0</v>
      </c>
      <c r="R462" s="389"/>
      <c r="S462" s="22" t="s">
        <v>551</v>
      </c>
      <c r="T462" s="408" t="s">
        <v>552</v>
      </c>
      <c r="U462" s="409"/>
      <c r="V462" s="409"/>
      <c r="W462" s="409">
        <f aca="true" t="shared" si="417" ref="W462:AI462">+W99+W220+W341</f>
        <v>0</v>
      </c>
      <c r="X462" s="409">
        <f t="shared" si="417"/>
        <v>0</v>
      </c>
      <c r="Y462" s="409">
        <f t="shared" si="417"/>
        <v>0</v>
      </c>
      <c r="Z462" s="409">
        <f t="shared" si="417"/>
        <v>0</v>
      </c>
      <c r="AA462" s="409">
        <f t="shared" si="417"/>
        <v>0</v>
      </c>
      <c r="AB462" s="409">
        <f t="shared" si="417"/>
        <v>0</v>
      </c>
      <c r="AC462" s="409">
        <f t="shared" si="417"/>
        <v>0</v>
      </c>
      <c r="AD462" s="409">
        <f t="shared" si="417"/>
        <v>0</v>
      </c>
      <c r="AE462" s="409">
        <f t="shared" si="417"/>
        <v>0</v>
      </c>
      <c r="AF462" s="409">
        <f t="shared" si="417"/>
        <v>0</v>
      </c>
      <c r="AG462" s="409">
        <f t="shared" si="417"/>
        <v>0</v>
      </c>
      <c r="AH462" s="409">
        <f t="shared" si="417"/>
        <v>0</v>
      </c>
      <c r="AI462" s="100">
        <f t="shared" si="417"/>
        <v>0</v>
      </c>
    </row>
    <row r="463" spans="2:35" ht="12.75">
      <c r="B463" s="22" t="s">
        <v>553</v>
      </c>
      <c r="C463" s="408" t="s">
        <v>554</v>
      </c>
      <c r="D463" s="406" t="s">
        <v>70</v>
      </c>
      <c r="E463" s="409">
        <f aca="true" t="shared" si="418" ref="E463:Q463">+E100+E221+E342</f>
        <v>0</v>
      </c>
      <c r="F463" s="409">
        <f t="shared" si="418"/>
        <v>0</v>
      </c>
      <c r="G463" s="409">
        <f t="shared" si="418"/>
        <v>0</v>
      </c>
      <c r="H463" s="409">
        <f t="shared" si="418"/>
        <v>0</v>
      </c>
      <c r="I463" s="409">
        <f t="shared" si="418"/>
        <v>0</v>
      </c>
      <c r="J463" s="409">
        <f t="shared" si="418"/>
        <v>0</v>
      </c>
      <c r="K463" s="409">
        <f t="shared" si="418"/>
        <v>0</v>
      </c>
      <c r="L463" s="409">
        <f t="shared" si="418"/>
        <v>0</v>
      </c>
      <c r="M463" s="409">
        <f t="shared" si="418"/>
        <v>0</v>
      </c>
      <c r="N463" s="409">
        <f t="shared" si="418"/>
        <v>0</v>
      </c>
      <c r="O463" s="409">
        <f t="shared" si="418"/>
        <v>0</v>
      </c>
      <c r="P463" s="409">
        <f t="shared" si="418"/>
        <v>0</v>
      </c>
      <c r="Q463" s="436">
        <f t="shared" si="418"/>
        <v>0</v>
      </c>
      <c r="R463" s="389"/>
      <c r="S463" s="22" t="s">
        <v>553</v>
      </c>
      <c r="T463" s="408" t="s">
        <v>554</v>
      </c>
      <c r="U463" s="409">
        <f>U464+U465</f>
        <v>0</v>
      </c>
      <c r="V463" s="409">
        <f>V464+V465</f>
        <v>0</v>
      </c>
      <c r="W463" s="409">
        <f aca="true" t="shared" si="419" ref="W463:AI463">+W100+W221+W342</f>
        <v>0</v>
      </c>
      <c r="X463" s="409">
        <f t="shared" si="419"/>
        <v>0</v>
      </c>
      <c r="Y463" s="409">
        <f t="shared" si="419"/>
        <v>0</v>
      </c>
      <c r="Z463" s="409">
        <f t="shared" si="419"/>
        <v>0</v>
      </c>
      <c r="AA463" s="409">
        <f t="shared" si="419"/>
        <v>0</v>
      </c>
      <c r="AB463" s="409">
        <f t="shared" si="419"/>
        <v>0</v>
      </c>
      <c r="AC463" s="409">
        <f t="shared" si="419"/>
        <v>0</v>
      </c>
      <c r="AD463" s="409">
        <f t="shared" si="419"/>
        <v>0</v>
      </c>
      <c r="AE463" s="409">
        <f t="shared" si="419"/>
        <v>0</v>
      </c>
      <c r="AF463" s="409">
        <f t="shared" si="419"/>
        <v>0</v>
      </c>
      <c r="AG463" s="409">
        <f t="shared" si="419"/>
        <v>0</v>
      </c>
      <c r="AH463" s="409">
        <f t="shared" si="419"/>
        <v>0</v>
      </c>
      <c r="AI463" s="100">
        <f t="shared" si="419"/>
        <v>0</v>
      </c>
    </row>
    <row r="464" spans="2:35" ht="12.75">
      <c r="B464" s="22" t="s">
        <v>555</v>
      </c>
      <c r="C464" s="408" t="s">
        <v>550</v>
      </c>
      <c r="D464" s="406" t="s">
        <v>70</v>
      </c>
      <c r="E464" s="409">
        <f aca="true" t="shared" si="420" ref="E464:Q464">+E101+E222+E343</f>
        <v>0</v>
      </c>
      <c r="F464" s="409">
        <f t="shared" si="420"/>
        <v>0</v>
      </c>
      <c r="G464" s="409">
        <f t="shared" si="420"/>
        <v>0</v>
      </c>
      <c r="H464" s="409">
        <f t="shared" si="420"/>
        <v>0</v>
      </c>
      <c r="I464" s="409">
        <f t="shared" si="420"/>
        <v>0</v>
      </c>
      <c r="J464" s="409">
        <f t="shared" si="420"/>
        <v>0</v>
      </c>
      <c r="K464" s="409">
        <f t="shared" si="420"/>
        <v>0</v>
      </c>
      <c r="L464" s="409">
        <f t="shared" si="420"/>
        <v>0</v>
      </c>
      <c r="M464" s="409">
        <f t="shared" si="420"/>
        <v>0</v>
      </c>
      <c r="N464" s="409">
        <f t="shared" si="420"/>
        <v>0</v>
      </c>
      <c r="O464" s="409">
        <f t="shared" si="420"/>
        <v>0</v>
      </c>
      <c r="P464" s="409">
        <f t="shared" si="420"/>
        <v>0</v>
      </c>
      <c r="Q464" s="436">
        <f t="shared" si="420"/>
        <v>0</v>
      </c>
      <c r="R464" s="389"/>
      <c r="S464" s="22" t="s">
        <v>555</v>
      </c>
      <c r="T464" s="408" t="s">
        <v>550</v>
      </c>
      <c r="U464" s="409"/>
      <c r="V464" s="409"/>
      <c r="W464" s="409">
        <f aca="true" t="shared" si="421" ref="W464:AI464">+W101+W222+W343</f>
        <v>0</v>
      </c>
      <c r="X464" s="409">
        <f t="shared" si="421"/>
        <v>0</v>
      </c>
      <c r="Y464" s="409">
        <f t="shared" si="421"/>
        <v>0</v>
      </c>
      <c r="Z464" s="409">
        <f t="shared" si="421"/>
        <v>0</v>
      </c>
      <c r="AA464" s="409">
        <f t="shared" si="421"/>
        <v>0</v>
      </c>
      <c r="AB464" s="409">
        <f t="shared" si="421"/>
        <v>0</v>
      </c>
      <c r="AC464" s="409">
        <f t="shared" si="421"/>
        <v>0</v>
      </c>
      <c r="AD464" s="409">
        <f t="shared" si="421"/>
        <v>0</v>
      </c>
      <c r="AE464" s="409">
        <f t="shared" si="421"/>
        <v>0</v>
      </c>
      <c r="AF464" s="409">
        <f t="shared" si="421"/>
        <v>0</v>
      </c>
      <c r="AG464" s="409">
        <f t="shared" si="421"/>
        <v>0</v>
      </c>
      <c r="AH464" s="409">
        <f t="shared" si="421"/>
        <v>0</v>
      </c>
      <c r="AI464" s="100">
        <f t="shared" si="421"/>
        <v>0</v>
      </c>
    </row>
    <row r="465" spans="2:35" ht="12.75">
      <c r="B465" s="22" t="s">
        <v>556</v>
      </c>
      <c r="C465" s="408" t="s">
        <v>552</v>
      </c>
      <c r="D465" s="406" t="s">
        <v>70</v>
      </c>
      <c r="E465" s="409">
        <f aca="true" t="shared" si="422" ref="E465:Q465">+E102+E223+E344</f>
        <v>0</v>
      </c>
      <c r="F465" s="409">
        <f t="shared" si="422"/>
        <v>0</v>
      </c>
      <c r="G465" s="409">
        <f t="shared" si="422"/>
        <v>0</v>
      </c>
      <c r="H465" s="409">
        <f t="shared" si="422"/>
        <v>0</v>
      </c>
      <c r="I465" s="409">
        <f t="shared" si="422"/>
        <v>0</v>
      </c>
      <c r="J465" s="409">
        <f t="shared" si="422"/>
        <v>0</v>
      </c>
      <c r="K465" s="409">
        <f t="shared" si="422"/>
        <v>0</v>
      </c>
      <c r="L465" s="409">
        <f t="shared" si="422"/>
        <v>0</v>
      </c>
      <c r="M465" s="409">
        <f t="shared" si="422"/>
        <v>0</v>
      </c>
      <c r="N465" s="409">
        <f t="shared" si="422"/>
        <v>0</v>
      </c>
      <c r="O465" s="409">
        <f t="shared" si="422"/>
        <v>0</v>
      </c>
      <c r="P465" s="409">
        <f t="shared" si="422"/>
        <v>0</v>
      </c>
      <c r="Q465" s="436">
        <f t="shared" si="422"/>
        <v>0</v>
      </c>
      <c r="R465" s="389"/>
      <c r="S465" s="22" t="s">
        <v>556</v>
      </c>
      <c r="T465" s="408" t="s">
        <v>552</v>
      </c>
      <c r="U465" s="409"/>
      <c r="V465" s="409"/>
      <c r="W465" s="409">
        <f aca="true" t="shared" si="423" ref="W465:AI465">+W102+W223+W344</f>
        <v>0</v>
      </c>
      <c r="X465" s="409">
        <f t="shared" si="423"/>
        <v>0</v>
      </c>
      <c r="Y465" s="409">
        <f t="shared" si="423"/>
        <v>0</v>
      </c>
      <c r="Z465" s="409">
        <f t="shared" si="423"/>
        <v>0</v>
      </c>
      <c r="AA465" s="409">
        <f t="shared" si="423"/>
        <v>0</v>
      </c>
      <c r="AB465" s="409">
        <f t="shared" si="423"/>
        <v>0</v>
      </c>
      <c r="AC465" s="409">
        <f t="shared" si="423"/>
        <v>0</v>
      </c>
      <c r="AD465" s="409">
        <f t="shared" si="423"/>
        <v>0</v>
      </c>
      <c r="AE465" s="409">
        <f t="shared" si="423"/>
        <v>0</v>
      </c>
      <c r="AF465" s="409">
        <f t="shared" si="423"/>
        <v>0</v>
      </c>
      <c r="AG465" s="409">
        <f t="shared" si="423"/>
        <v>0</v>
      </c>
      <c r="AH465" s="409">
        <f t="shared" si="423"/>
        <v>0</v>
      </c>
      <c r="AI465" s="100">
        <f t="shared" si="423"/>
        <v>0</v>
      </c>
    </row>
    <row r="466" spans="2:35" ht="12.75">
      <c r="B466" s="22" t="s">
        <v>350</v>
      </c>
      <c r="C466" s="405" t="s">
        <v>391</v>
      </c>
      <c r="D466" s="406" t="s">
        <v>70</v>
      </c>
      <c r="E466" s="409">
        <f aca="true" t="shared" si="424" ref="E466:Q466">+E103+E224+E345</f>
        <v>0</v>
      </c>
      <c r="F466" s="409">
        <f t="shared" si="424"/>
        <v>0</v>
      </c>
      <c r="G466" s="409">
        <f t="shared" si="424"/>
        <v>0</v>
      </c>
      <c r="H466" s="409">
        <f t="shared" si="424"/>
        <v>0</v>
      </c>
      <c r="I466" s="409">
        <f t="shared" si="424"/>
        <v>0</v>
      </c>
      <c r="J466" s="409">
        <f t="shared" si="424"/>
        <v>0</v>
      </c>
      <c r="K466" s="409">
        <f t="shared" si="424"/>
        <v>0</v>
      </c>
      <c r="L466" s="409">
        <f t="shared" si="424"/>
        <v>0</v>
      </c>
      <c r="M466" s="409">
        <f t="shared" si="424"/>
        <v>0</v>
      </c>
      <c r="N466" s="409">
        <f t="shared" si="424"/>
        <v>0</v>
      </c>
      <c r="O466" s="409">
        <f t="shared" si="424"/>
        <v>0</v>
      </c>
      <c r="P466" s="409">
        <f t="shared" si="424"/>
        <v>0</v>
      </c>
      <c r="Q466" s="436">
        <f t="shared" si="424"/>
        <v>0</v>
      </c>
      <c r="R466" s="389"/>
      <c r="S466" s="22" t="s">
        <v>350</v>
      </c>
      <c r="T466" s="405" t="s">
        <v>391</v>
      </c>
      <c r="U466" s="409">
        <f>U467+U471+U477+U483</f>
        <v>0</v>
      </c>
      <c r="V466" s="409">
        <f>V467+V471+V477+V483</f>
        <v>0</v>
      </c>
      <c r="W466" s="409">
        <f aca="true" t="shared" si="425" ref="W466:AI466">+W103+W224+W345</f>
        <v>0</v>
      </c>
      <c r="X466" s="409">
        <f t="shared" si="425"/>
        <v>0</v>
      </c>
      <c r="Y466" s="409">
        <f t="shared" si="425"/>
        <v>0</v>
      </c>
      <c r="Z466" s="409">
        <f t="shared" si="425"/>
        <v>0</v>
      </c>
      <c r="AA466" s="409">
        <f t="shared" si="425"/>
        <v>0</v>
      </c>
      <c r="AB466" s="409">
        <f t="shared" si="425"/>
        <v>0</v>
      </c>
      <c r="AC466" s="409">
        <f t="shared" si="425"/>
        <v>0</v>
      </c>
      <c r="AD466" s="409">
        <f t="shared" si="425"/>
        <v>0</v>
      </c>
      <c r="AE466" s="409">
        <f t="shared" si="425"/>
        <v>0</v>
      </c>
      <c r="AF466" s="409">
        <f t="shared" si="425"/>
        <v>0</v>
      </c>
      <c r="AG466" s="409">
        <f t="shared" si="425"/>
        <v>0</v>
      </c>
      <c r="AH466" s="409">
        <f t="shared" si="425"/>
        <v>0</v>
      </c>
      <c r="AI466" s="100">
        <f t="shared" si="425"/>
        <v>0</v>
      </c>
    </row>
    <row r="467" spans="2:35" ht="12.75">
      <c r="B467" s="22"/>
      <c r="C467" s="407" t="s">
        <v>389</v>
      </c>
      <c r="D467" s="406"/>
      <c r="E467" s="409">
        <f aca="true" t="shared" si="426" ref="E467:Q467">+E104+E225+E346</f>
        <v>0</v>
      </c>
      <c r="F467" s="409">
        <f t="shared" si="426"/>
        <v>0</v>
      </c>
      <c r="G467" s="409">
        <f t="shared" si="426"/>
        <v>0</v>
      </c>
      <c r="H467" s="409">
        <f t="shared" si="426"/>
        <v>0</v>
      </c>
      <c r="I467" s="409">
        <f t="shared" si="426"/>
        <v>0</v>
      </c>
      <c r="J467" s="409">
        <f t="shared" si="426"/>
        <v>0</v>
      </c>
      <c r="K467" s="409">
        <f t="shared" si="426"/>
        <v>0</v>
      </c>
      <c r="L467" s="409">
        <f t="shared" si="426"/>
        <v>0</v>
      </c>
      <c r="M467" s="409">
        <f t="shared" si="426"/>
        <v>0</v>
      </c>
      <c r="N467" s="409">
        <f t="shared" si="426"/>
        <v>0</v>
      </c>
      <c r="O467" s="409">
        <f t="shared" si="426"/>
        <v>0</v>
      </c>
      <c r="P467" s="409">
        <f t="shared" si="426"/>
        <v>0</v>
      </c>
      <c r="Q467" s="436">
        <f t="shared" si="426"/>
        <v>0</v>
      </c>
      <c r="R467" s="389"/>
      <c r="S467" s="22"/>
      <c r="T467" s="407" t="s">
        <v>389</v>
      </c>
      <c r="U467" s="409">
        <f>+U469+U470</f>
        <v>0</v>
      </c>
      <c r="V467" s="409">
        <f>+V469+V470</f>
        <v>0</v>
      </c>
      <c r="W467" s="409">
        <f aca="true" t="shared" si="427" ref="W467:AI467">+W104+W225+W346</f>
        <v>0</v>
      </c>
      <c r="X467" s="409">
        <f t="shared" si="427"/>
        <v>0</v>
      </c>
      <c r="Y467" s="409">
        <f t="shared" si="427"/>
        <v>0</v>
      </c>
      <c r="Z467" s="409">
        <f t="shared" si="427"/>
        <v>0</v>
      </c>
      <c r="AA467" s="409">
        <f t="shared" si="427"/>
        <v>0</v>
      </c>
      <c r="AB467" s="409">
        <f t="shared" si="427"/>
        <v>0</v>
      </c>
      <c r="AC467" s="409">
        <f t="shared" si="427"/>
        <v>0</v>
      </c>
      <c r="AD467" s="409">
        <f t="shared" si="427"/>
        <v>0</v>
      </c>
      <c r="AE467" s="409">
        <f t="shared" si="427"/>
        <v>0</v>
      </c>
      <c r="AF467" s="409">
        <f t="shared" si="427"/>
        <v>0</v>
      </c>
      <c r="AG467" s="409">
        <f t="shared" si="427"/>
        <v>0</v>
      </c>
      <c r="AH467" s="409">
        <f t="shared" si="427"/>
        <v>0</v>
      </c>
      <c r="AI467" s="394">
        <f t="shared" si="427"/>
        <v>0</v>
      </c>
    </row>
    <row r="468" spans="2:35" ht="12.75">
      <c r="B468" s="22" t="s">
        <v>386</v>
      </c>
      <c r="C468" s="405" t="s">
        <v>375</v>
      </c>
      <c r="D468" s="406"/>
      <c r="E468" s="409">
        <f aca="true" t="shared" si="428" ref="E468:Q468">+E105+E226+E347</f>
        <v>0</v>
      </c>
      <c r="F468" s="409">
        <f t="shared" si="428"/>
        <v>0</v>
      </c>
      <c r="G468" s="409">
        <f t="shared" si="428"/>
        <v>0</v>
      </c>
      <c r="H468" s="409">
        <f t="shared" si="428"/>
        <v>0</v>
      </c>
      <c r="I468" s="409">
        <f t="shared" si="428"/>
        <v>0</v>
      </c>
      <c r="J468" s="409">
        <f t="shared" si="428"/>
        <v>0</v>
      </c>
      <c r="K468" s="409">
        <f t="shared" si="428"/>
        <v>0</v>
      </c>
      <c r="L468" s="409">
        <f t="shared" si="428"/>
        <v>0</v>
      </c>
      <c r="M468" s="409">
        <f t="shared" si="428"/>
        <v>0</v>
      </c>
      <c r="N468" s="409">
        <f t="shared" si="428"/>
        <v>0</v>
      </c>
      <c r="O468" s="409">
        <f t="shared" si="428"/>
        <v>0</v>
      </c>
      <c r="P468" s="409">
        <f t="shared" si="428"/>
        <v>0</v>
      </c>
      <c r="Q468" s="436">
        <f t="shared" si="428"/>
        <v>0</v>
      </c>
      <c r="R468" s="389"/>
      <c r="S468" s="22" t="s">
        <v>386</v>
      </c>
      <c r="T468" s="405" t="s">
        <v>375</v>
      </c>
      <c r="U468" s="409"/>
      <c r="V468" s="409"/>
      <c r="W468" s="409">
        <f aca="true" t="shared" si="429" ref="W468:AI468">+W105+W226+W347</f>
        <v>0</v>
      </c>
      <c r="X468" s="409">
        <f t="shared" si="429"/>
        <v>0</v>
      </c>
      <c r="Y468" s="409">
        <f t="shared" si="429"/>
        <v>0</v>
      </c>
      <c r="Z468" s="409">
        <f t="shared" si="429"/>
        <v>0</v>
      </c>
      <c r="AA468" s="409">
        <f t="shared" si="429"/>
        <v>0</v>
      </c>
      <c r="AB468" s="409">
        <f t="shared" si="429"/>
        <v>0</v>
      </c>
      <c r="AC468" s="409">
        <f t="shared" si="429"/>
        <v>0</v>
      </c>
      <c r="AD468" s="409">
        <f t="shared" si="429"/>
        <v>0</v>
      </c>
      <c r="AE468" s="409">
        <f t="shared" si="429"/>
        <v>0</v>
      </c>
      <c r="AF468" s="409">
        <f t="shared" si="429"/>
        <v>0</v>
      </c>
      <c r="AG468" s="409">
        <f t="shared" si="429"/>
        <v>0</v>
      </c>
      <c r="AH468" s="409">
        <f t="shared" si="429"/>
        <v>0</v>
      </c>
      <c r="AI468" s="394">
        <f t="shared" si="429"/>
        <v>0</v>
      </c>
    </row>
    <row r="469" spans="2:35" ht="12.75">
      <c r="B469" s="22" t="s">
        <v>387</v>
      </c>
      <c r="C469" s="391" t="s">
        <v>506</v>
      </c>
      <c r="D469" s="406" t="s">
        <v>366</v>
      </c>
      <c r="E469" s="409">
        <f aca="true" t="shared" si="430" ref="E469:Q469">+E106+E227+E348</f>
        <v>0</v>
      </c>
      <c r="F469" s="409">
        <f t="shared" si="430"/>
        <v>0</v>
      </c>
      <c r="G469" s="409">
        <f t="shared" si="430"/>
        <v>0</v>
      </c>
      <c r="H469" s="409">
        <f t="shared" si="430"/>
        <v>0</v>
      </c>
      <c r="I469" s="409">
        <f t="shared" si="430"/>
        <v>0</v>
      </c>
      <c r="J469" s="409">
        <f t="shared" si="430"/>
        <v>0</v>
      </c>
      <c r="K469" s="409">
        <f t="shared" si="430"/>
        <v>0</v>
      </c>
      <c r="L469" s="409">
        <f t="shared" si="430"/>
        <v>0</v>
      </c>
      <c r="M469" s="409">
        <f t="shared" si="430"/>
        <v>0</v>
      </c>
      <c r="N469" s="409">
        <f t="shared" si="430"/>
        <v>0</v>
      </c>
      <c r="O469" s="409">
        <f t="shared" si="430"/>
        <v>0</v>
      </c>
      <c r="P469" s="409">
        <f t="shared" si="430"/>
        <v>0</v>
      </c>
      <c r="Q469" s="436">
        <f t="shared" si="430"/>
        <v>0</v>
      </c>
      <c r="R469" s="389"/>
      <c r="S469" s="22" t="s">
        <v>387</v>
      </c>
      <c r="T469" s="391" t="s">
        <v>506</v>
      </c>
      <c r="U469" s="409"/>
      <c r="V469" s="409"/>
      <c r="W469" s="409">
        <f aca="true" t="shared" si="431" ref="W469:AI469">+W106+W227+W348</f>
        <v>0</v>
      </c>
      <c r="X469" s="409">
        <f t="shared" si="431"/>
        <v>0</v>
      </c>
      <c r="Y469" s="409">
        <f t="shared" si="431"/>
        <v>0</v>
      </c>
      <c r="Z469" s="409">
        <f t="shared" si="431"/>
        <v>0</v>
      </c>
      <c r="AA469" s="409">
        <f t="shared" si="431"/>
        <v>0</v>
      </c>
      <c r="AB469" s="409">
        <f t="shared" si="431"/>
        <v>0</v>
      </c>
      <c r="AC469" s="409">
        <f t="shared" si="431"/>
        <v>0</v>
      </c>
      <c r="AD469" s="409">
        <f t="shared" si="431"/>
        <v>0</v>
      </c>
      <c r="AE469" s="409">
        <f t="shared" si="431"/>
        <v>0</v>
      </c>
      <c r="AF469" s="409">
        <f t="shared" si="431"/>
        <v>0</v>
      </c>
      <c r="AG469" s="409">
        <f t="shared" si="431"/>
        <v>0</v>
      </c>
      <c r="AH469" s="409">
        <f t="shared" si="431"/>
        <v>0</v>
      </c>
      <c r="AI469" s="100">
        <f t="shared" si="431"/>
        <v>0</v>
      </c>
    </row>
    <row r="470" spans="2:35" ht="12.75">
      <c r="B470" s="22" t="s">
        <v>557</v>
      </c>
      <c r="C470" s="405" t="s">
        <v>368</v>
      </c>
      <c r="D470" s="406" t="s">
        <v>70</v>
      </c>
      <c r="E470" s="409">
        <f aca="true" t="shared" si="432" ref="E470:Q470">+E107+E228+E349</f>
        <v>0</v>
      </c>
      <c r="F470" s="409">
        <f t="shared" si="432"/>
        <v>0</v>
      </c>
      <c r="G470" s="409">
        <f t="shared" si="432"/>
        <v>0</v>
      </c>
      <c r="H470" s="409">
        <f t="shared" si="432"/>
        <v>0</v>
      </c>
      <c r="I470" s="409">
        <f t="shared" si="432"/>
        <v>0</v>
      </c>
      <c r="J470" s="409">
        <f t="shared" si="432"/>
        <v>0</v>
      </c>
      <c r="K470" s="409">
        <f t="shared" si="432"/>
        <v>0</v>
      </c>
      <c r="L470" s="409">
        <f t="shared" si="432"/>
        <v>0</v>
      </c>
      <c r="M470" s="409">
        <f t="shared" si="432"/>
        <v>0</v>
      </c>
      <c r="N470" s="409">
        <f t="shared" si="432"/>
        <v>0</v>
      </c>
      <c r="O470" s="409">
        <f t="shared" si="432"/>
        <v>0</v>
      </c>
      <c r="P470" s="409">
        <f t="shared" si="432"/>
        <v>0</v>
      </c>
      <c r="Q470" s="436">
        <f t="shared" si="432"/>
        <v>0</v>
      </c>
      <c r="R470" s="389"/>
      <c r="S470" s="22" t="s">
        <v>557</v>
      </c>
      <c r="T470" s="405" t="s">
        <v>368</v>
      </c>
      <c r="U470" s="409"/>
      <c r="V470" s="409"/>
      <c r="W470" s="409">
        <f aca="true" t="shared" si="433" ref="W470:AI470">+W107+W228+W349</f>
        <v>0</v>
      </c>
      <c r="X470" s="409">
        <f t="shared" si="433"/>
        <v>0</v>
      </c>
      <c r="Y470" s="409">
        <f t="shared" si="433"/>
        <v>0</v>
      </c>
      <c r="Z470" s="409">
        <f t="shared" si="433"/>
        <v>0</v>
      </c>
      <c r="AA470" s="409">
        <f t="shared" si="433"/>
        <v>0</v>
      </c>
      <c r="AB470" s="409">
        <f t="shared" si="433"/>
        <v>0</v>
      </c>
      <c r="AC470" s="409">
        <f t="shared" si="433"/>
        <v>0</v>
      </c>
      <c r="AD470" s="409">
        <f t="shared" si="433"/>
        <v>0</v>
      </c>
      <c r="AE470" s="409">
        <f t="shared" si="433"/>
        <v>0</v>
      </c>
      <c r="AF470" s="409">
        <f t="shared" si="433"/>
        <v>0</v>
      </c>
      <c r="AG470" s="409">
        <f t="shared" si="433"/>
        <v>0</v>
      </c>
      <c r="AH470" s="409">
        <f t="shared" si="433"/>
        <v>0</v>
      </c>
      <c r="AI470" s="100">
        <f t="shared" si="433"/>
        <v>0</v>
      </c>
    </row>
    <row r="471" spans="2:35" ht="12.75">
      <c r="B471" s="22"/>
      <c r="C471" s="407" t="s">
        <v>390</v>
      </c>
      <c r="D471" s="423"/>
      <c r="E471" s="409">
        <f aca="true" t="shared" si="434" ref="E471:Q471">+E108+E229+E350</f>
        <v>0</v>
      </c>
      <c r="F471" s="409">
        <f t="shared" si="434"/>
        <v>0</v>
      </c>
      <c r="G471" s="409">
        <f t="shared" si="434"/>
        <v>0</v>
      </c>
      <c r="H471" s="409">
        <f t="shared" si="434"/>
        <v>0</v>
      </c>
      <c r="I471" s="409">
        <f t="shared" si="434"/>
        <v>0</v>
      </c>
      <c r="J471" s="409">
        <f t="shared" si="434"/>
        <v>0</v>
      </c>
      <c r="K471" s="409">
        <f t="shared" si="434"/>
        <v>0</v>
      </c>
      <c r="L471" s="409">
        <f t="shared" si="434"/>
        <v>0</v>
      </c>
      <c r="M471" s="409">
        <f t="shared" si="434"/>
        <v>0</v>
      </c>
      <c r="N471" s="409">
        <f t="shared" si="434"/>
        <v>0</v>
      </c>
      <c r="O471" s="409">
        <f t="shared" si="434"/>
        <v>0</v>
      </c>
      <c r="P471" s="409">
        <f t="shared" si="434"/>
        <v>0</v>
      </c>
      <c r="Q471" s="436">
        <f t="shared" si="434"/>
        <v>0</v>
      </c>
      <c r="R471" s="389"/>
      <c r="S471" s="22"/>
      <c r="T471" s="407" t="s">
        <v>390</v>
      </c>
      <c r="U471" s="409">
        <f>+U473+U474</f>
        <v>0</v>
      </c>
      <c r="V471" s="409">
        <f>+V473+V474</f>
        <v>0</v>
      </c>
      <c r="W471" s="409">
        <f aca="true" t="shared" si="435" ref="W471:AI471">+W108+W229+W350</f>
        <v>0</v>
      </c>
      <c r="X471" s="409">
        <f t="shared" si="435"/>
        <v>0</v>
      </c>
      <c r="Y471" s="409">
        <f t="shared" si="435"/>
        <v>0</v>
      </c>
      <c r="Z471" s="409">
        <f t="shared" si="435"/>
        <v>0</v>
      </c>
      <c r="AA471" s="409">
        <f t="shared" si="435"/>
        <v>0</v>
      </c>
      <c r="AB471" s="409">
        <f t="shared" si="435"/>
        <v>0</v>
      </c>
      <c r="AC471" s="409">
        <f t="shared" si="435"/>
        <v>0</v>
      </c>
      <c r="AD471" s="409">
        <f t="shared" si="435"/>
        <v>0</v>
      </c>
      <c r="AE471" s="409">
        <f t="shared" si="435"/>
        <v>0</v>
      </c>
      <c r="AF471" s="409">
        <f t="shared" si="435"/>
        <v>0</v>
      </c>
      <c r="AG471" s="409">
        <f t="shared" si="435"/>
        <v>0</v>
      </c>
      <c r="AH471" s="409">
        <f t="shared" si="435"/>
        <v>0</v>
      </c>
      <c r="AI471" s="100">
        <f t="shared" si="435"/>
        <v>0</v>
      </c>
    </row>
    <row r="472" spans="2:35" ht="12.75">
      <c r="B472" s="22" t="s">
        <v>558</v>
      </c>
      <c r="C472" s="405" t="s">
        <v>375</v>
      </c>
      <c r="D472" s="406"/>
      <c r="E472" s="409">
        <f aca="true" t="shared" si="436" ref="E472:Q472">+E109+E230+E351</f>
        <v>0</v>
      </c>
      <c r="F472" s="409">
        <f t="shared" si="436"/>
        <v>0</v>
      </c>
      <c r="G472" s="409">
        <f t="shared" si="436"/>
        <v>0</v>
      </c>
      <c r="H472" s="409">
        <f t="shared" si="436"/>
        <v>0</v>
      </c>
      <c r="I472" s="409">
        <f t="shared" si="436"/>
        <v>0</v>
      </c>
      <c r="J472" s="409">
        <f t="shared" si="436"/>
        <v>0</v>
      </c>
      <c r="K472" s="409">
        <f t="shared" si="436"/>
        <v>0</v>
      </c>
      <c r="L472" s="409">
        <f t="shared" si="436"/>
        <v>0</v>
      </c>
      <c r="M472" s="409">
        <f t="shared" si="436"/>
        <v>0</v>
      </c>
      <c r="N472" s="409">
        <f t="shared" si="436"/>
        <v>0</v>
      </c>
      <c r="O472" s="409">
        <f t="shared" si="436"/>
        <v>0</v>
      </c>
      <c r="P472" s="409">
        <f t="shared" si="436"/>
        <v>0</v>
      </c>
      <c r="Q472" s="436">
        <f t="shared" si="436"/>
        <v>0</v>
      </c>
      <c r="R472" s="389"/>
      <c r="S472" s="22" t="s">
        <v>558</v>
      </c>
      <c r="T472" s="405" t="s">
        <v>375</v>
      </c>
      <c r="U472" s="409"/>
      <c r="V472" s="409"/>
      <c r="W472" s="409">
        <f aca="true" t="shared" si="437" ref="W472:AI472">+W109+W230+W351</f>
        <v>0</v>
      </c>
      <c r="X472" s="409">
        <f t="shared" si="437"/>
        <v>0</v>
      </c>
      <c r="Y472" s="409">
        <f t="shared" si="437"/>
        <v>0</v>
      </c>
      <c r="Z472" s="409">
        <f t="shared" si="437"/>
        <v>0</v>
      </c>
      <c r="AA472" s="409">
        <f t="shared" si="437"/>
        <v>0</v>
      </c>
      <c r="AB472" s="409">
        <f t="shared" si="437"/>
        <v>0</v>
      </c>
      <c r="AC472" s="409">
        <f t="shared" si="437"/>
        <v>0</v>
      </c>
      <c r="AD472" s="409">
        <f t="shared" si="437"/>
        <v>0</v>
      </c>
      <c r="AE472" s="409">
        <f t="shared" si="437"/>
        <v>0</v>
      </c>
      <c r="AF472" s="409">
        <f t="shared" si="437"/>
        <v>0</v>
      </c>
      <c r="AG472" s="409">
        <f t="shared" si="437"/>
        <v>0</v>
      </c>
      <c r="AH472" s="409">
        <f t="shared" si="437"/>
        <v>0</v>
      </c>
      <c r="AI472" s="394">
        <f t="shared" si="437"/>
        <v>0</v>
      </c>
    </row>
    <row r="473" spans="2:35" ht="12.75">
      <c r="B473" s="22" t="s">
        <v>559</v>
      </c>
      <c r="C473" s="391" t="s">
        <v>506</v>
      </c>
      <c r="D473" s="406" t="s">
        <v>366</v>
      </c>
      <c r="E473" s="409">
        <f aca="true" t="shared" si="438" ref="E473:Q473">+E110+E231+E352</f>
        <v>0</v>
      </c>
      <c r="F473" s="409">
        <f t="shared" si="438"/>
        <v>0</v>
      </c>
      <c r="G473" s="409">
        <f t="shared" si="438"/>
        <v>0</v>
      </c>
      <c r="H473" s="409">
        <f t="shared" si="438"/>
        <v>0</v>
      </c>
      <c r="I473" s="409">
        <f t="shared" si="438"/>
        <v>0</v>
      </c>
      <c r="J473" s="409">
        <f t="shared" si="438"/>
        <v>0</v>
      </c>
      <c r="K473" s="409">
        <f t="shared" si="438"/>
        <v>0</v>
      </c>
      <c r="L473" s="409">
        <f t="shared" si="438"/>
        <v>0</v>
      </c>
      <c r="M473" s="409">
        <f t="shared" si="438"/>
        <v>0</v>
      </c>
      <c r="N473" s="409">
        <f t="shared" si="438"/>
        <v>0</v>
      </c>
      <c r="O473" s="409">
        <f t="shared" si="438"/>
        <v>0</v>
      </c>
      <c r="P473" s="409">
        <f t="shared" si="438"/>
        <v>0</v>
      </c>
      <c r="Q473" s="436">
        <f t="shared" si="438"/>
        <v>0</v>
      </c>
      <c r="R473" s="389"/>
      <c r="S473" s="22" t="s">
        <v>559</v>
      </c>
      <c r="T473" s="391" t="s">
        <v>506</v>
      </c>
      <c r="U473" s="409"/>
      <c r="V473" s="409"/>
      <c r="W473" s="409">
        <f aca="true" t="shared" si="439" ref="W473:AI473">+W110+W231+W352</f>
        <v>0</v>
      </c>
      <c r="X473" s="409">
        <f t="shared" si="439"/>
        <v>0</v>
      </c>
      <c r="Y473" s="409">
        <f t="shared" si="439"/>
        <v>0</v>
      </c>
      <c r="Z473" s="409">
        <f t="shared" si="439"/>
        <v>0</v>
      </c>
      <c r="AA473" s="409">
        <f t="shared" si="439"/>
        <v>0</v>
      </c>
      <c r="AB473" s="409">
        <f t="shared" si="439"/>
        <v>0</v>
      </c>
      <c r="AC473" s="409">
        <f t="shared" si="439"/>
        <v>0</v>
      </c>
      <c r="AD473" s="409">
        <f t="shared" si="439"/>
        <v>0</v>
      </c>
      <c r="AE473" s="409">
        <f t="shared" si="439"/>
        <v>0</v>
      </c>
      <c r="AF473" s="409">
        <f t="shared" si="439"/>
        <v>0</v>
      </c>
      <c r="AG473" s="409">
        <f t="shared" si="439"/>
        <v>0</v>
      </c>
      <c r="AH473" s="409">
        <f t="shared" si="439"/>
        <v>0</v>
      </c>
      <c r="AI473" s="100">
        <f t="shared" si="439"/>
        <v>0</v>
      </c>
    </row>
    <row r="474" spans="2:35" ht="12.75">
      <c r="B474" s="22" t="s">
        <v>560</v>
      </c>
      <c r="C474" s="405" t="s">
        <v>368</v>
      </c>
      <c r="D474" s="406" t="s">
        <v>70</v>
      </c>
      <c r="E474" s="409">
        <f aca="true" t="shared" si="440" ref="E474:Q474">+E111+E232+E353</f>
        <v>0</v>
      </c>
      <c r="F474" s="409">
        <f t="shared" si="440"/>
        <v>0</v>
      </c>
      <c r="G474" s="409">
        <f t="shared" si="440"/>
        <v>0</v>
      </c>
      <c r="H474" s="409">
        <f t="shared" si="440"/>
        <v>0</v>
      </c>
      <c r="I474" s="409">
        <f t="shared" si="440"/>
        <v>0</v>
      </c>
      <c r="J474" s="409">
        <f t="shared" si="440"/>
        <v>0</v>
      </c>
      <c r="K474" s="409">
        <f t="shared" si="440"/>
        <v>0</v>
      </c>
      <c r="L474" s="409">
        <f t="shared" si="440"/>
        <v>0</v>
      </c>
      <c r="M474" s="409">
        <f t="shared" si="440"/>
        <v>0</v>
      </c>
      <c r="N474" s="409">
        <f t="shared" si="440"/>
        <v>0</v>
      </c>
      <c r="O474" s="409">
        <f t="shared" si="440"/>
        <v>0</v>
      </c>
      <c r="P474" s="409">
        <f t="shared" si="440"/>
        <v>0</v>
      </c>
      <c r="Q474" s="436">
        <f t="shared" si="440"/>
        <v>0</v>
      </c>
      <c r="R474" s="389"/>
      <c r="S474" s="22" t="s">
        <v>560</v>
      </c>
      <c r="T474" s="405" t="s">
        <v>368</v>
      </c>
      <c r="U474" s="409">
        <f>U475+U476</f>
        <v>0</v>
      </c>
      <c r="V474" s="409">
        <f>V475+V476</f>
        <v>0</v>
      </c>
      <c r="W474" s="409">
        <f aca="true" t="shared" si="441" ref="W474:AI474">+W111+W232+W353</f>
        <v>0</v>
      </c>
      <c r="X474" s="409">
        <f t="shared" si="441"/>
        <v>0</v>
      </c>
      <c r="Y474" s="409">
        <f t="shared" si="441"/>
        <v>0</v>
      </c>
      <c r="Z474" s="409">
        <f t="shared" si="441"/>
        <v>0</v>
      </c>
      <c r="AA474" s="409">
        <f t="shared" si="441"/>
        <v>0</v>
      </c>
      <c r="AB474" s="409">
        <f t="shared" si="441"/>
        <v>0</v>
      </c>
      <c r="AC474" s="409">
        <f t="shared" si="441"/>
        <v>0</v>
      </c>
      <c r="AD474" s="409">
        <f t="shared" si="441"/>
        <v>0</v>
      </c>
      <c r="AE474" s="409">
        <f t="shared" si="441"/>
        <v>0</v>
      </c>
      <c r="AF474" s="409">
        <f t="shared" si="441"/>
        <v>0</v>
      </c>
      <c r="AG474" s="409">
        <f t="shared" si="441"/>
        <v>0</v>
      </c>
      <c r="AH474" s="409">
        <f t="shared" si="441"/>
        <v>0</v>
      </c>
      <c r="AI474" s="100">
        <f t="shared" si="441"/>
        <v>0</v>
      </c>
    </row>
    <row r="475" spans="2:35" ht="12.75">
      <c r="B475" s="22" t="s">
        <v>561</v>
      </c>
      <c r="C475" s="408" t="s">
        <v>548</v>
      </c>
      <c r="D475" s="406" t="s">
        <v>70</v>
      </c>
      <c r="E475" s="409">
        <f aca="true" t="shared" si="442" ref="E475:Q475">+E112+E233+E354</f>
        <v>0</v>
      </c>
      <c r="F475" s="409">
        <f t="shared" si="442"/>
        <v>0</v>
      </c>
      <c r="G475" s="409">
        <f t="shared" si="442"/>
        <v>0</v>
      </c>
      <c r="H475" s="409">
        <f t="shared" si="442"/>
        <v>0</v>
      </c>
      <c r="I475" s="409">
        <f t="shared" si="442"/>
        <v>0</v>
      </c>
      <c r="J475" s="409">
        <f t="shared" si="442"/>
        <v>0</v>
      </c>
      <c r="K475" s="409">
        <f t="shared" si="442"/>
        <v>0</v>
      </c>
      <c r="L475" s="409">
        <f t="shared" si="442"/>
        <v>0</v>
      </c>
      <c r="M475" s="409">
        <f t="shared" si="442"/>
        <v>0</v>
      </c>
      <c r="N475" s="409">
        <f t="shared" si="442"/>
        <v>0</v>
      </c>
      <c r="O475" s="409">
        <f t="shared" si="442"/>
        <v>0</v>
      </c>
      <c r="P475" s="409">
        <f t="shared" si="442"/>
        <v>0</v>
      </c>
      <c r="Q475" s="436">
        <f t="shared" si="442"/>
        <v>0</v>
      </c>
      <c r="R475" s="389"/>
      <c r="S475" s="22" t="s">
        <v>561</v>
      </c>
      <c r="T475" s="408" t="s">
        <v>548</v>
      </c>
      <c r="U475" s="409"/>
      <c r="V475" s="409"/>
      <c r="W475" s="409">
        <f aca="true" t="shared" si="443" ref="W475:AI475">+W112+W233+W354</f>
        <v>0</v>
      </c>
      <c r="X475" s="409">
        <f t="shared" si="443"/>
        <v>0</v>
      </c>
      <c r="Y475" s="409">
        <f t="shared" si="443"/>
        <v>0</v>
      </c>
      <c r="Z475" s="409">
        <f t="shared" si="443"/>
        <v>0</v>
      </c>
      <c r="AA475" s="409">
        <f t="shared" si="443"/>
        <v>0</v>
      </c>
      <c r="AB475" s="409">
        <f t="shared" si="443"/>
        <v>0</v>
      </c>
      <c r="AC475" s="409">
        <f t="shared" si="443"/>
        <v>0</v>
      </c>
      <c r="AD475" s="409">
        <f t="shared" si="443"/>
        <v>0</v>
      </c>
      <c r="AE475" s="409">
        <f t="shared" si="443"/>
        <v>0</v>
      </c>
      <c r="AF475" s="409">
        <f t="shared" si="443"/>
        <v>0</v>
      </c>
      <c r="AG475" s="409">
        <f t="shared" si="443"/>
        <v>0</v>
      </c>
      <c r="AH475" s="409">
        <f t="shared" si="443"/>
        <v>0</v>
      </c>
      <c r="AI475" s="100">
        <f t="shared" si="443"/>
        <v>0</v>
      </c>
    </row>
    <row r="476" spans="2:35" ht="12.75">
      <c r="B476" s="22" t="s">
        <v>562</v>
      </c>
      <c r="C476" s="408" t="s">
        <v>554</v>
      </c>
      <c r="D476" s="406" t="s">
        <v>70</v>
      </c>
      <c r="E476" s="409">
        <f aca="true" t="shared" si="444" ref="E476:Q476">+E113+E234+E355</f>
        <v>0</v>
      </c>
      <c r="F476" s="409">
        <f t="shared" si="444"/>
        <v>0</v>
      </c>
      <c r="G476" s="409">
        <f t="shared" si="444"/>
        <v>0</v>
      </c>
      <c r="H476" s="409">
        <f t="shared" si="444"/>
        <v>0</v>
      </c>
      <c r="I476" s="409">
        <f t="shared" si="444"/>
        <v>0</v>
      </c>
      <c r="J476" s="409">
        <f t="shared" si="444"/>
        <v>0</v>
      </c>
      <c r="K476" s="409">
        <f t="shared" si="444"/>
        <v>0</v>
      </c>
      <c r="L476" s="409">
        <f t="shared" si="444"/>
        <v>0</v>
      </c>
      <c r="M476" s="409">
        <f t="shared" si="444"/>
        <v>0</v>
      </c>
      <c r="N476" s="409">
        <f t="shared" si="444"/>
        <v>0</v>
      </c>
      <c r="O476" s="409">
        <f t="shared" si="444"/>
        <v>0</v>
      </c>
      <c r="P476" s="409">
        <f t="shared" si="444"/>
        <v>0</v>
      </c>
      <c r="Q476" s="436">
        <f t="shared" si="444"/>
        <v>0</v>
      </c>
      <c r="R476" s="389"/>
      <c r="S476" s="22" t="s">
        <v>562</v>
      </c>
      <c r="T476" s="408" t="s">
        <v>554</v>
      </c>
      <c r="U476" s="409"/>
      <c r="V476" s="409"/>
      <c r="W476" s="409">
        <f aca="true" t="shared" si="445" ref="W476:AI476">+W113+W234+W355</f>
        <v>0</v>
      </c>
      <c r="X476" s="409">
        <f t="shared" si="445"/>
        <v>0</v>
      </c>
      <c r="Y476" s="409">
        <f t="shared" si="445"/>
        <v>0</v>
      </c>
      <c r="Z476" s="409">
        <f t="shared" si="445"/>
        <v>0</v>
      </c>
      <c r="AA476" s="409">
        <f t="shared" si="445"/>
        <v>0</v>
      </c>
      <c r="AB476" s="409">
        <f t="shared" si="445"/>
        <v>0</v>
      </c>
      <c r="AC476" s="409">
        <f t="shared" si="445"/>
        <v>0</v>
      </c>
      <c r="AD476" s="409">
        <f t="shared" si="445"/>
        <v>0</v>
      </c>
      <c r="AE476" s="409">
        <f t="shared" si="445"/>
        <v>0</v>
      </c>
      <c r="AF476" s="409">
        <f t="shared" si="445"/>
        <v>0</v>
      </c>
      <c r="AG476" s="409">
        <f t="shared" si="445"/>
        <v>0</v>
      </c>
      <c r="AH476" s="409">
        <f t="shared" si="445"/>
        <v>0</v>
      </c>
      <c r="AI476" s="100">
        <f t="shared" si="445"/>
        <v>0</v>
      </c>
    </row>
    <row r="477" spans="2:35" ht="12.75">
      <c r="B477" s="22"/>
      <c r="C477" s="407" t="s">
        <v>563</v>
      </c>
      <c r="D477" s="406"/>
      <c r="E477" s="409">
        <f aca="true" t="shared" si="446" ref="E477:Q477">+E114+E235+E356</f>
        <v>0</v>
      </c>
      <c r="F477" s="409">
        <f t="shared" si="446"/>
        <v>0</v>
      </c>
      <c r="G477" s="409">
        <f t="shared" si="446"/>
        <v>0</v>
      </c>
      <c r="H477" s="409">
        <f t="shared" si="446"/>
        <v>0</v>
      </c>
      <c r="I477" s="409">
        <f t="shared" si="446"/>
        <v>0</v>
      </c>
      <c r="J477" s="409">
        <f t="shared" si="446"/>
        <v>0</v>
      </c>
      <c r="K477" s="409">
        <f t="shared" si="446"/>
        <v>0</v>
      </c>
      <c r="L477" s="409">
        <f t="shared" si="446"/>
        <v>0</v>
      </c>
      <c r="M477" s="409">
        <f t="shared" si="446"/>
        <v>0</v>
      </c>
      <c r="N477" s="409">
        <f t="shared" si="446"/>
        <v>0</v>
      </c>
      <c r="O477" s="409">
        <f t="shared" si="446"/>
        <v>0</v>
      </c>
      <c r="P477" s="409">
        <f t="shared" si="446"/>
        <v>0</v>
      </c>
      <c r="Q477" s="436">
        <f t="shared" si="446"/>
        <v>0</v>
      </c>
      <c r="R477" s="389"/>
      <c r="S477" s="22"/>
      <c r="T477" s="407" t="s">
        <v>563</v>
      </c>
      <c r="U477" s="409">
        <f>+U479+U480</f>
        <v>0</v>
      </c>
      <c r="V477" s="409">
        <f>+V479+V480</f>
        <v>0</v>
      </c>
      <c r="W477" s="409">
        <f aca="true" t="shared" si="447" ref="W477:AI477">+W114+W235+W356</f>
        <v>0</v>
      </c>
      <c r="X477" s="409">
        <f t="shared" si="447"/>
        <v>0</v>
      </c>
      <c r="Y477" s="409">
        <f t="shared" si="447"/>
        <v>0</v>
      </c>
      <c r="Z477" s="409">
        <f t="shared" si="447"/>
        <v>0</v>
      </c>
      <c r="AA477" s="409">
        <f t="shared" si="447"/>
        <v>0</v>
      </c>
      <c r="AB477" s="409">
        <f t="shared" si="447"/>
        <v>0</v>
      </c>
      <c r="AC477" s="409">
        <f t="shared" si="447"/>
        <v>0</v>
      </c>
      <c r="AD477" s="409">
        <f t="shared" si="447"/>
        <v>0</v>
      </c>
      <c r="AE477" s="409">
        <f t="shared" si="447"/>
        <v>0</v>
      </c>
      <c r="AF477" s="409">
        <f t="shared" si="447"/>
        <v>0</v>
      </c>
      <c r="AG477" s="409">
        <f t="shared" si="447"/>
        <v>0</v>
      </c>
      <c r="AH477" s="409">
        <f t="shared" si="447"/>
        <v>0</v>
      </c>
      <c r="AI477" s="100">
        <f t="shared" si="447"/>
        <v>0</v>
      </c>
    </row>
    <row r="478" spans="2:35" ht="12.75">
      <c r="B478" s="22" t="s">
        <v>564</v>
      </c>
      <c r="C478" s="405" t="s">
        <v>375</v>
      </c>
      <c r="D478" s="406"/>
      <c r="E478" s="409">
        <f aca="true" t="shared" si="448" ref="E478:Q478">+E115+E236+E357</f>
        <v>0</v>
      </c>
      <c r="F478" s="409">
        <f t="shared" si="448"/>
        <v>0</v>
      </c>
      <c r="G478" s="409">
        <f t="shared" si="448"/>
        <v>0</v>
      </c>
      <c r="H478" s="409">
        <f t="shared" si="448"/>
        <v>0</v>
      </c>
      <c r="I478" s="409">
        <f t="shared" si="448"/>
        <v>0</v>
      </c>
      <c r="J478" s="409">
        <f t="shared" si="448"/>
        <v>0</v>
      </c>
      <c r="K478" s="409">
        <f t="shared" si="448"/>
        <v>0</v>
      </c>
      <c r="L478" s="409">
        <f t="shared" si="448"/>
        <v>0</v>
      </c>
      <c r="M478" s="409">
        <f t="shared" si="448"/>
        <v>0</v>
      </c>
      <c r="N478" s="409">
        <f t="shared" si="448"/>
        <v>0</v>
      </c>
      <c r="O478" s="409">
        <f t="shared" si="448"/>
        <v>0</v>
      </c>
      <c r="P478" s="409">
        <f t="shared" si="448"/>
        <v>0</v>
      </c>
      <c r="Q478" s="436">
        <f t="shared" si="448"/>
        <v>0</v>
      </c>
      <c r="R478" s="389"/>
      <c r="S478" s="22" t="s">
        <v>564</v>
      </c>
      <c r="T478" s="405" t="s">
        <v>375</v>
      </c>
      <c r="U478" s="409"/>
      <c r="V478" s="409"/>
      <c r="W478" s="409">
        <f aca="true" t="shared" si="449" ref="W478:AI478">+W115+W236+W357</f>
        <v>0</v>
      </c>
      <c r="X478" s="409">
        <f t="shared" si="449"/>
        <v>0</v>
      </c>
      <c r="Y478" s="409">
        <f t="shared" si="449"/>
        <v>0</v>
      </c>
      <c r="Z478" s="409">
        <f t="shared" si="449"/>
        <v>0</v>
      </c>
      <c r="AA478" s="409">
        <f t="shared" si="449"/>
        <v>0</v>
      </c>
      <c r="AB478" s="409">
        <f t="shared" si="449"/>
        <v>0</v>
      </c>
      <c r="AC478" s="409">
        <f t="shared" si="449"/>
        <v>0</v>
      </c>
      <c r="AD478" s="409">
        <f t="shared" si="449"/>
        <v>0</v>
      </c>
      <c r="AE478" s="409">
        <f t="shared" si="449"/>
        <v>0</v>
      </c>
      <c r="AF478" s="409">
        <f t="shared" si="449"/>
        <v>0</v>
      </c>
      <c r="AG478" s="409">
        <f t="shared" si="449"/>
        <v>0</v>
      </c>
      <c r="AH478" s="409">
        <f t="shared" si="449"/>
        <v>0</v>
      </c>
      <c r="AI478" s="394">
        <f t="shared" si="449"/>
        <v>0</v>
      </c>
    </row>
    <row r="479" spans="2:35" ht="12.75">
      <c r="B479" s="22" t="s">
        <v>565</v>
      </c>
      <c r="C479" s="391" t="s">
        <v>506</v>
      </c>
      <c r="D479" s="406" t="s">
        <v>366</v>
      </c>
      <c r="E479" s="409">
        <f aca="true" t="shared" si="450" ref="E479:Q479">+E116+E237+E358</f>
        <v>0</v>
      </c>
      <c r="F479" s="409">
        <f t="shared" si="450"/>
        <v>0</v>
      </c>
      <c r="G479" s="409">
        <f t="shared" si="450"/>
        <v>0</v>
      </c>
      <c r="H479" s="409">
        <f t="shared" si="450"/>
        <v>0</v>
      </c>
      <c r="I479" s="409">
        <f t="shared" si="450"/>
        <v>0</v>
      </c>
      <c r="J479" s="409">
        <f t="shared" si="450"/>
        <v>0</v>
      </c>
      <c r="K479" s="409">
        <f t="shared" si="450"/>
        <v>0</v>
      </c>
      <c r="L479" s="409">
        <f t="shared" si="450"/>
        <v>0</v>
      </c>
      <c r="M479" s="409">
        <f t="shared" si="450"/>
        <v>0</v>
      </c>
      <c r="N479" s="409">
        <f t="shared" si="450"/>
        <v>0</v>
      </c>
      <c r="O479" s="409">
        <f t="shared" si="450"/>
        <v>0</v>
      </c>
      <c r="P479" s="409">
        <f t="shared" si="450"/>
        <v>0</v>
      </c>
      <c r="Q479" s="436">
        <f t="shared" si="450"/>
        <v>0</v>
      </c>
      <c r="R479" s="389"/>
      <c r="S479" s="22" t="s">
        <v>565</v>
      </c>
      <c r="T479" s="391" t="s">
        <v>506</v>
      </c>
      <c r="U479" s="409"/>
      <c r="V479" s="409"/>
      <c r="W479" s="409">
        <f aca="true" t="shared" si="451" ref="W479:AI479">+W116+W237+W358</f>
        <v>0</v>
      </c>
      <c r="X479" s="409">
        <f t="shared" si="451"/>
        <v>0</v>
      </c>
      <c r="Y479" s="409">
        <f t="shared" si="451"/>
        <v>0</v>
      </c>
      <c r="Z479" s="409">
        <f t="shared" si="451"/>
        <v>0</v>
      </c>
      <c r="AA479" s="409">
        <f t="shared" si="451"/>
        <v>0</v>
      </c>
      <c r="AB479" s="409">
        <f t="shared" si="451"/>
        <v>0</v>
      </c>
      <c r="AC479" s="409">
        <f t="shared" si="451"/>
        <v>0</v>
      </c>
      <c r="AD479" s="409">
        <f t="shared" si="451"/>
        <v>0</v>
      </c>
      <c r="AE479" s="409">
        <f t="shared" si="451"/>
        <v>0</v>
      </c>
      <c r="AF479" s="409">
        <f t="shared" si="451"/>
        <v>0</v>
      </c>
      <c r="AG479" s="409">
        <f t="shared" si="451"/>
        <v>0</v>
      </c>
      <c r="AH479" s="409">
        <f t="shared" si="451"/>
        <v>0</v>
      </c>
      <c r="AI479" s="100">
        <f t="shared" si="451"/>
        <v>0</v>
      </c>
    </row>
    <row r="480" spans="2:35" ht="12.75">
      <c r="B480" s="22" t="s">
        <v>566</v>
      </c>
      <c r="C480" s="423" t="s">
        <v>368</v>
      </c>
      <c r="D480" s="406" t="s">
        <v>70</v>
      </c>
      <c r="E480" s="409">
        <f aca="true" t="shared" si="452" ref="E480:Q480">+E117+E238+E359</f>
        <v>0</v>
      </c>
      <c r="F480" s="409">
        <f t="shared" si="452"/>
        <v>0</v>
      </c>
      <c r="G480" s="409">
        <f t="shared" si="452"/>
        <v>0</v>
      </c>
      <c r="H480" s="409">
        <f t="shared" si="452"/>
        <v>0</v>
      </c>
      <c r="I480" s="409">
        <f t="shared" si="452"/>
        <v>0</v>
      </c>
      <c r="J480" s="409">
        <f t="shared" si="452"/>
        <v>0</v>
      </c>
      <c r="K480" s="409">
        <f t="shared" si="452"/>
        <v>0</v>
      </c>
      <c r="L480" s="409">
        <f t="shared" si="452"/>
        <v>0</v>
      </c>
      <c r="M480" s="409">
        <f t="shared" si="452"/>
        <v>0</v>
      </c>
      <c r="N480" s="409">
        <f t="shared" si="452"/>
        <v>0</v>
      </c>
      <c r="O480" s="409">
        <f t="shared" si="452"/>
        <v>0</v>
      </c>
      <c r="P480" s="409">
        <f t="shared" si="452"/>
        <v>0</v>
      </c>
      <c r="Q480" s="436">
        <f t="shared" si="452"/>
        <v>0</v>
      </c>
      <c r="R480" s="389"/>
      <c r="S480" s="22" t="s">
        <v>566</v>
      </c>
      <c r="T480" s="423" t="s">
        <v>368</v>
      </c>
      <c r="U480" s="409">
        <f>U481+U482</f>
        <v>0</v>
      </c>
      <c r="V480" s="409">
        <f>V481+V482</f>
        <v>0</v>
      </c>
      <c r="W480" s="409">
        <f aca="true" t="shared" si="453" ref="W480:AI480">+W117+W238+W359</f>
        <v>0</v>
      </c>
      <c r="X480" s="409">
        <f t="shared" si="453"/>
        <v>0</v>
      </c>
      <c r="Y480" s="409">
        <f t="shared" si="453"/>
        <v>0</v>
      </c>
      <c r="Z480" s="409">
        <f t="shared" si="453"/>
        <v>0</v>
      </c>
      <c r="AA480" s="409">
        <f t="shared" si="453"/>
        <v>0</v>
      </c>
      <c r="AB480" s="409">
        <f t="shared" si="453"/>
        <v>0</v>
      </c>
      <c r="AC480" s="409">
        <f t="shared" si="453"/>
        <v>0</v>
      </c>
      <c r="AD480" s="409">
        <f t="shared" si="453"/>
        <v>0</v>
      </c>
      <c r="AE480" s="409">
        <f t="shared" si="453"/>
        <v>0</v>
      </c>
      <c r="AF480" s="409">
        <f t="shared" si="453"/>
        <v>0</v>
      </c>
      <c r="AG480" s="409">
        <f t="shared" si="453"/>
        <v>0</v>
      </c>
      <c r="AH480" s="409">
        <f t="shared" si="453"/>
        <v>0</v>
      </c>
      <c r="AI480" s="100">
        <f t="shared" si="453"/>
        <v>0</v>
      </c>
    </row>
    <row r="481" spans="2:35" ht="12.75">
      <c r="B481" s="22" t="s">
        <v>567</v>
      </c>
      <c r="C481" s="688" t="s">
        <v>548</v>
      </c>
      <c r="D481" s="406" t="s">
        <v>70</v>
      </c>
      <c r="E481" s="409">
        <f aca="true" t="shared" si="454" ref="E481:Q481">+E118+E239+E360</f>
        <v>0</v>
      </c>
      <c r="F481" s="409">
        <f t="shared" si="454"/>
        <v>0</v>
      </c>
      <c r="G481" s="409">
        <f t="shared" si="454"/>
        <v>0</v>
      </c>
      <c r="H481" s="409">
        <f t="shared" si="454"/>
        <v>0</v>
      </c>
      <c r="I481" s="409">
        <f t="shared" si="454"/>
        <v>0</v>
      </c>
      <c r="J481" s="409">
        <f t="shared" si="454"/>
        <v>0</v>
      </c>
      <c r="K481" s="409">
        <f t="shared" si="454"/>
        <v>0</v>
      </c>
      <c r="L481" s="409">
        <f t="shared" si="454"/>
        <v>0</v>
      </c>
      <c r="M481" s="409">
        <f t="shared" si="454"/>
        <v>0</v>
      </c>
      <c r="N481" s="409">
        <f t="shared" si="454"/>
        <v>0</v>
      </c>
      <c r="O481" s="409">
        <f t="shared" si="454"/>
        <v>0</v>
      </c>
      <c r="P481" s="409">
        <f t="shared" si="454"/>
        <v>0</v>
      </c>
      <c r="Q481" s="436">
        <f t="shared" si="454"/>
        <v>0</v>
      </c>
      <c r="R481" s="389"/>
      <c r="S481" s="22" t="s">
        <v>567</v>
      </c>
      <c r="T481" s="688" t="s">
        <v>548</v>
      </c>
      <c r="U481" s="409"/>
      <c r="V481" s="409"/>
      <c r="W481" s="409">
        <f aca="true" t="shared" si="455" ref="W481:AI481">+W118+W239+W360</f>
        <v>0</v>
      </c>
      <c r="X481" s="409">
        <f t="shared" si="455"/>
        <v>0</v>
      </c>
      <c r="Y481" s="409">
        <f t="shared" si="455"/>
        <v>0</v>
      </c>
      <c r="Z481" s="409">
        <f t="shared" si="455"/>
        <v>0</v>
      </c>
      <c r="AA481" s="409">
        <f t="shared" si="455"/>
        <v>0</v>
      </c>
      <c r="AB481" s="409">
        <f t="shared" si="455"/>
        <v>0</v>
      </c>
      <c r="AC481" s="409">
        <f t="shared" si="455"/>
        <v>0</v>
      </c>
      <c r="AD481" s="409">
        <f t="shared" si="455"/>
        <v>0</v>
      </c>
      <c r="AE481" s="409">
        <f t="shared" si="455"/>
        <v>0</v>
      </c>
      <c r="AF481" s="409">
        <f t="shared" si="455"/>
        <v>0</v>
      </c>
      <c r="AG481" s="409">
        <f t="shared" si="455"/>
        <v>0</v>
      </c>
      <c r="AH481" s="409">
        <f t="shared" si="455"/>
        <v>0</v>
      </c>
      <c r="AI481" s="100">
        <f t="shared" si="455"/>
        <v>0</v>
      </c>
    </row>
    <row r="482" spans="2:35" ht="12.75">
      <c r="B482" s="22" t="s">
        <v>568</v>
      </c>
      <c r="C482" s="688" t="s">
        <v>554</v>
      </c>
      <c r="D482" s="406" t="s">
        <v>70</v>
      </c>
      <c r="E482" s="409">
        <f aca="true" t="shared" si="456" ref="E482:Q482">+E119+E240+E361</f>
        <v>0</v>
      </c>
      <c r="F482" s="409">
        <f t="shared" si="456"/>
        <v>0</v>
      </c>
      <c r="G482" s="409">
        <f t="shared" si="456"/>
        <v>0</v>
      </c>
      <c r="H482" s="409">
        <f t="shared" si="456"/>
        <v>0</v>
      </c>
      <c r="I482" s="409">
        <f t="shared" si="456"/>
        <v>0</v>
      </c>
      <c r="J482" s="409">
        <f t="shared" si="456"/>
        <v>0</v>
      </c>
      <c r="K482" s="409">
        <f t="shared" si="456"/>
        <v>0</v>
      </c>
      <c r="L482" s="409">
        <f t="shared" si="456"/>
        <v>0</v>
      </c>
      <c r="M482" s="409">
        <f t="shared" si="456"/>
        <v>0</v>
      </c>
      <c r="N482" s="409">
        <f t="shared" si="456"/>
        <v>0</v>
      </c>
      <c r="O482" s="409">
        <f t="shared" si="456"/>
        <v>0</v>
      </c>
      <c r="P482" s="409">
        <f t="shared" si="456"/>
        <v>0</v>
      </c>
      <c r="Q482" s="436">
        <f t="shared" si="456"/>
        <v>0</v>
      </c>
      <c r="R482" s="389"/>
      <c r="S482" s="22" t="s">
        <v>568</v>
      </c>
      <c r="T482" s="688" t="s">
        <v>554</v>
      </c>
      <c r="U482" s="409"/>
      <c r="V482" s="409"/>
      <c r="W482" s="409">
        <f aca="true" t="shared" si="457" ref="W482:AI482">+W119+W240+W361</f>
        <v>0</v>
      </c>
      <c r="X482" s="409">
        <f t="shared" si="457"/>
        <v>0</v>
      </c>
      <c r="Y482" s="409">
        <f t="shared" si="457"/>
        <v>0</v>
      </c>
      <c r="Z482" s="409">
        <f t="shared" si="457"/>
        <v>0</v>
      </c>
      <c r="AA482" s="409">
        <f t="shared" si="457"/>
        <v>0</v>
      </c>
      <c r="AB482" s="409">
        <f t="shared" si="457"/>
        <v>0</v>
      </c>
      <c r="AC482" s="409">
        <f t="shared" si="457"/>
        <v>0</v>
      </c>
      <c r="AD482" s="409">
        <f t="shared" si="457"/>
        <v>0</v>
      </c>
      <c r="AE482" s="409">
        <f t="shared" si="457"/>
        <v>0</v>
      </c>
      <c r="AF482" s="409">
        <f t="shared" si="457"/>
        <v>0</v>
      </c>
      <c r="AG482" s="409">
        <f t="shared" si="457"/>
        <v>0</v>
      </c>
      <c r="AH482" s="409">
        <f t="shared" si="457"/>
        <v>0</v>
      </c>
      <c r="AI482" s="100">
        <f t="shared" si="457"/>
        <v>0</v>
      </c>
    </row>
    <row r="483" spans="2:35" ht="12.75">
      <c r="B483" s="681"/>
      <c r="C483" s="689" t="s">
        <v>392</v>
      </c>
      <c r="D483" s="404"/>
      <c r="E483" s="677">
        <f aca="true" t="shared" si="458" ref="E483:Q483">+E120+E241+E362</f>
        <v>0</v>
      </c>
      <c r="F483" s="677">
        <f t="shared" si="458"/>
        <v>0</v>
      </c>
      <c r="G483" s="677">
        <f t="shared" si="458"/>
        <v>0</v>
      </c>
      <c r="H483" s="677">
        <f t="shared" si="458"/>
        <v>0</v>
      </c>
      <c r="I483" s="677">
        <f t="shared" si="458"/>
        <v>0</v>
      </c>
      <c r="J483" s="677">
        <f t="shared" si="458"/>
        <v>0</v>
      </c>
      <c r="K483" s="677">
        <f t="shared" si="458"/>
        <v>0</v>
      </c>
      <c r="L483" s="677">
        <f t="shared" si="458"/>
        <v>0</v>
      </c>
      <c r="M483" s="677">
        <f t="shared" si="458"/>
        <v>0</v>
      </c>
      <c r="N483" s="677">
        <f t="shared" si="458"/>
        <v>0</v>
      </c>
      <c r="O483" s="677">
        <f t="shared" si="458"/>
        <v>0</v>
      </c>
      <c r="P483" s="677">
        <f t="shared" si="458"/>
        <v>0</v>
      </c>
      <c r="Q483" s="715">
        <f t="shared" si="458"/>
        <v>0</v>
      </c>
      <c r="R483" s="389"/>
      <c r="S483" s="681"/>
      <c r="T483" s="689" t="s">
        <v>392</v>
      </c>
      <c r="U483" s="677">
        <f>+U485+U486</f>
        <v>0</v>
      </c>
      <c r="V483" s="677">
        <f>+V485+V486</f>
        <v>0</v>
      </c>
      <c r="W483" s="677">
        <f aca="true" t="shared" si="459" ref="W483:AI483">+W120+W241+W362</f>
        <v>0</v>
      </c>
      <c r="X483" s="677">
        <f t="shared" si="459"/>
        <v>0</v>
      </c>
      <c r="Y483" s="677">
        <f t="shared" si="459"/>
        <v>0</v>
      </c>
      <c r="Z483" s="677">
        <f t="shared" si="459"/>
        <v>0</v>
      </c>
      <c r="AA483" s="677">
        <f t="shared" si="459"/>
        <v>0</v>
      </c>
      <c r="AB483" s="677">
        <f t="shared" si="459"/>
        <v>0</v>
      </c>
      <c r="AC483" s="677">
        <f t="shared" si="459"/>
        <v>0</v>
      </c>
      <c r="AD483" s="677">
        <f t="shared" si="459"/>
        <v>0</v>
      </c>
      <c r="AE483" s="677">
        <f t="shared" si="459"/>
        <v>0</v>
      </c>
      <c r="AF483" s="677">
        <f t="shared" si="459"/>
        <v>0</v>
      </c>
      <c r="AG483" s="677">
        <f t="shared" si="459"/>
        <v>0</v>
      </c>
      <c r="AH483" s="677">
        <f t="shared" si="459"/>
        <v>0</v>
      </c>
      <c r="AI483" s="99">
        <f t="shared" si="459"/>
        <v>0</v>
      </c>
    </row>
    <row r="484" spans="2:35" ht="12.75">
      <c r="B484" s="22" t="s">
        <v>569</v>
      </c>
      <c r="C484" s="405" t="s">
        <v>375</v>
      </c>
      <c r="D484" s="406"/>
      <c r="E484" s="409">
        <f aca="true" t="shared" si="460" ref="E484:Q484">+E121+E242+E363</f>
        <v>0</v>
      </c>
      <c r="F484" s="409">
        <f t="shared" si="460"/>
        <v>0</v>
      </c>
      <c r="G484" s="409">
        <f t="shared" si="460"/>
        <v>0</v>
      </c>
      <c r="H484" s="409">
        <f t="shared" si="460"/>
        <v>0</v>
      </c>
      <c r="I484" s="409">
        <f t="shared" si="460"/>
        <v>0</v>
      </c>
      <c r="J484" s="409">
        <f t="shared" si="460"/>
        <v>0</v>
      </c>
      <c r="K484" s="409">
        <f t="shared" si="460"/>
        <v>0</v>
      </c>
      <c r="L484" s="409">
        <f t="shared" si="460"/>
        <v>0</v>
      </c>
      <c r="M484" s="409">
        <f t="shared" si="460"/>
        <v>0</v>
      </c>
      <c r="N484" s="409">
        <f t="shared" si="460"/>
        <v>0</v>
      </c>
      <c r="O484" s="409">
        <f t="shared" si="460"/>
        <v>0</v>
      </c>
      <c r="P484" s="409">
        <f t="shared" si="460"/>
        <v>0</v>
      </c>
      <c r="Q484" s="436">
        <f t="shared" si="460"/>
        <v>0</v>
      </c>
      <c r="R484" s="389"/>
      <c r="S484" s="22" t="s">
        <v>569</v>
      </c>
      <c r="T484" s="405" t="s">
        <v>375</v>
      </c>
      <c r="U484" s="409"/>
      <c r="V484" s="409"/>
      <c r="W484" s="409">
        <f aca="true" t="shared" si="461" ref="W484:AI484">+W121+W242+W363</f>
        <v>0</v>
      </c>
      <c r="X484" s="409">
        <f t="shared" si="461"/>
        <v>0</v>
      </c>
      <c r="Y484" s="409">
        <f t="shared" si="461"/>
        <v>0</v>
      </c>
      <c r="Z484" s="409">
        <f t="shared" si="461"/>
        <v>0</v>
      </c>
      <c r="AA484" s="409">
        <f t="shared" si="461"/>
        <v>0</v>
      </c>
      <c r="AB484" s="409">
        <f t="shared" si="461"/>
        <v>0</v>
      </c>
      <c r="AC484" s="409">
        <f t="shared" si="461"/>
        <v>0</v>
      </c>
      <c r="AD484" s="409">
        <f t="shared" si="461"/>
        <v>0</v>
      </c>
      <c r="AE484" s="409">
        <f t="shared" si="461"/>
        <v>0</v>
      </c>
      <c r="AF484" s="409">
        <f t="shared" si="461"/>
        <v>0</v>
      </c>
      <c r="AG484" s="409">
        <f t="shared" si="461"/>
        <v>0</v>
      </c>
      <c r="AH484" s="409">
        <f t="shared" si="461"/>
        <v>0</v>
      </c>
      <c r="AI484" s="394">
        <f t="shared" si="461"/>
        <v>0</v>
      </c>
    </row>
    <row r="485" spans="2:35" ht="12.75">
      <c r="B485" s="22" t="s">
        <v>570</v>
      </c>
      <c r="C485" s="391" t="s">
        <v>506</v>
      </c>
      <c r="D485" s="406" t="s">
        <v>366</v>
      </c>
      <c r="E485" s="409">
        <f aca="true" t="shared" si="462" ref="E485:Q485">+E122+E243+E364</f>
        <v>0</v>
      </c>
      <c r="F485" s="409">
        <f t="shared" si="462"/>
        <v>0</v>
      </c>
      <c r="G485" s="409">
        <f t="shared" si="462"/>
        <v>0</v>
      </c>
      <c r="H485" s="409">
        <f t="shared" si="462"/>
        <v>0</v>
      </c>
      <c r="I485" s="409">
        <f t="shared" si="462"/>
        <v>0</v>
      </c>
      <c r="J485" s="409">
        <f t="shared" si="462"/>
        <v>0</v>
      </c>
      <c r="K485" s="409">
        <f t="shared" si="462"/>
        <v>0</v>
      </c>
      <c r="L485" s="409">
        <f t="shared" si="462"/>
        <v>0</v>
      </c>
      <c r="M485" s="409">
        <f t="shared" si="462"/>
        <v>0</v>
      </c>
      <c r="N485" s="409">
        <f t="shared" si="462"/>
        <v>0</v>
      </c>
      <c r="O485" s="409">
        <f t="shared" si="462"/>
        <v>0</v>
      </c>
      <c r="P485" s="409">
        <f t="shared" si="462"/>
        <v>0</v>
      </c>
      <c r="Q485" s="436">
        <f t="shared" si="462"/>
        <v>0</v>
      </c>
      <c r="R485" s="389"/>
      <c r="S485" s="22" t="s">
        <v>570</v>
      </c>
      <c r="T485" s="391" t="s">
        <v>506</v>
      </c>
      <c r="U485" s="409"/>
      <c r="V485" s="409"/>
      <c r="W485" s="409">
        <f aca="true" t="shared" si="463" ref="W485:AI485">+W122+W243+W364</f>
        <v>0</v>
      </c>
      <c r="X485" s="409">
        <f t="shared" si="463"/>
        <v>0</v>
      </c>
      <c r="Y485" s="409">
        <f t="shared" si="463"/>
        <v>0</v>
      </c>
      <c r="Z485" s="409">
        <f t="shared" si="463"/>
        <v>0</v>
      </c>
      <c r="AA485" s="409">
        <f t="shared" si="463"/>
        <v>0</v>
      </c>
      <c r="AB485" s="409">
        <f t="shared" si="463"/>
        <v>0</v>
      </c>
      <c r="AC485" s="409">
        <f t="shared" si="463"/>
        <v>0</v>
      </c>
      <c r="AD485" s="409">
        <f t="shared" si="463"/>
        <v>0</v>
      </c>
      <c r="AE485" s="409">
        <f t="shared" si="463"/>
        <v>0</v>
      </c>
      <c r="AF485" s="409">
        <f t="shared" si="463"/>
        <v>0</v>
      </c>
      <c r="AG485" s="409">
        <f t="shared" si="463"/>
        <v>0</v>
      </c>
      <c r="AH485" s="409">
        <f t="shared" si="463"/>
        <v>0</v>
      </c>
      <c r="AI485" s="100">
        <f t="shared" si="463"/>
        <v>0</v>
      </c>
    </row>
    <row r="486" spans="2:35" ht="12.75">
      <c r="B486" s="22" t="s">
        <v>571</v>
      </c>
      <c r="C486" s="423" t="s">
        <v>368</v>
      </c>
      <c r="D486" s="406" t="s">
        <v>70</v>
      </c>
      <c r="E486" s="409">
        <f aca="true" t="shared" si="464" ref="E486:Q486">+E123+E244+E365</f>
        <v>0</v>
      </c>
      <c r="F486" s="409">
        <f t="shared" si="464"/>
        <v>0</v>
      </c>
      <c r="G486" s="409">
        <f t="shared" si="464"/>
        <v>0</v>
      </c>
      <c r="H486" s="409">
        <f t="shared" si="464"/>
        <v>0</v>
      </c>
      <c r="I486" s="409">
        <f t="shared" si="464"/>
        <v>0</v>
      </c>
      <c r="J486" s="409">
        <f t="shared" si="464"/>
        <v>0</v>
      </c>
      <c r="K486" s="409">
        <f t="shared" si="464"/>
        <v>0</v>
      </c>
      <c r="L486" s="409">
        <f t="shared" si="464"/>
        <v>0</v>
      </c>
      <c r="M486" s="409">
        <f t="shared" si="464"/>
        <v>0</v>
      </c>
      <c r="N486" s="409">
        <f t="shared" si="464"/>
        <v>0</v>
      </c>
      <c r="O486" s="409">
        <f t="shared" si="464"/>
        <v>0</v>
      </c>
      <c r="P486" s="409">
        <f t="shared" si="464"/>
        <v>0</v>
      </c>
      <c r="Q486" s="436">
        <f t="shared" si="464"/>
        <v>0</v>
      </c>
      <c r="R486" s="389"/>
      <c r="S486" s="22" t="s">
        <v>571</v>
      </c>
      <c r="T486" s="423" t="s">
        <v>368</v>
      </c>
      <c r="U486" s="409"/>
      <c r="V486" s="409"/>
      <c r="W486" s="409">
        <f aca="true" t="shared" si="465" ref="W486:AI486">+W123+W244+W365</f>
        <v>0</v>
      </c>
      <c r="X486" s="409">
        <f t="shared" si="465"/>
        <v>0</v>
      </c>
      <c r="Y486" s="409">
        <f t="shared" si="465"/>
        <v>0</v>
      </c>
      <c r="Z486" s="409">
        <f t="shared" si="465"/>
        <v>0</v>
      </c>
      <c r="AA486" s="409">
        <f t="shared" si="465"/>
        <v>0</v>
      </c>
      <c r="AB486" s="409">
        <f t="shared" si="465"/>
        <v>0</v>
      </c>
      <c r="AC486" s="409">
        <f t="shared" si="465"/>
        <v>0</v>
      </c>
      <c r="AD486" s="409">
        <f t="shared" si="465"/>
        <v>0</v>
      </c>
      <c r="AE486" s="409">
        <f t="shared" si="465"/>
        <v>0</v>
      </c>
      <c r="AF486" s="409">
        <f t="shared" si="465"/>
        <v>0</v>
      </c>
      <c r="AG486" s="409">
        <f t="shared" si="465"/>
        <v>0</v>
      </c>
      <c r="AH486" s="409">
        <f t="shared" si="465"/>
        <v>0</v>
      </c>
      <c r="AI486" s="100">
        <f t="shared" si="465"/>
        <v>0</v>
      </c>
    </row>
    <row r="487" spans="2:35" ht="12.75">
      <c r="B487" s="672" t="s">
        <v>197</v>
      </c>
      <c r="C487" s="690" t="s">
        <v>572</v>
      </c>
      <c r="D487" s="411" t="s">
        <v>70</v>
      </c>
      <c r="E487" s="430">
        <f aca="true" t="shared" si="466" ref="E487:Q487">+E124+E245+E366</f>
        <v>0</v>
      </c>
      <c r="F487" s="430">
        <f t="shared" si="466"/>
        <v>0</v>
      </c>
      <c r="G487" s="430">
        <f t="shared" si="466"/>
        <v>0</v>
      </c>
      <c r="H487" s="430">
        <f t="shared" si="466"/>
        <v>0</v>
      </c>
      <c r="I487" s="430">
        <f t="shared" si="466"/>
        <v>0</v>
      </c>
      <c r="J487" s="430">
        <f t="shared" si="466"/>
        <v>0</v>
      </c>
      <c r="K487" s="430">
        <f t="shared" si="466"/>
        <v>0</v>
      </c>
      <c r="L487" s="430">
        <f t="shared" si="466"/>
        <v>0</v>
      </c>
      <c r="M487" s="430">
        <f t="shared" si="466"/>
        <v>0</v>
      </c>
      <c r="N487" s="430">
        <f t="shared" si="466"/>
        <v>0</v>
      </c>
      <c r="O487" s="430">
        <f t="shared" si="466"/>
        <v>0</v>
      </c>
      <c r="P487" s="430">
        <f t="shared" si="466"/>
        <v>0</v>
      </c>
      <c r="Q487" s="713">
        <f t="shared" si="466"/>
        <v>0</v>
      </c>
      <c r="R487" s="389"/>
      <c r="S487" s="672" t="s">
        <v>197</v>
      </c>
      <c r="T487" s="690" t="s">
        <v>572</v>
      </c>
      <c r="U487" s="430">
        <f>U448+U436</f>
        <v>0</v>
      </c>
      <c r="V487" s="430">
        <f>V448+V436</f>
        <v>0</v>
      </c>
      <c r="W487" s="430">
        <f aca="true" t="shared" si="467" ref="W487:AI487">+W124+W245+W366</f>
        <v>0</v>
      </c>
      <c r="X487" s="430">
        <f t="shared" si="467"/>
        <v>0</v>
      </c>
      <c r="Y487" s="430">
        <f t="shared" si="467"/>
        <v>0</v>
      </c>
      <c r="Z487" s="430">
        <f t="shared" si="467"/>
        <v>0</v>
      </c>
      <c r="AA487" s="430">
        <f t="shared" si="467"/>
        <v>0</v>
      </c>
      <c r="AB487" s="430">
        <f t="shared" si="467"/>
        <v>0</v>
      </c>
      <c r="AC487" s="430">
        <f t="shared" si="467"/>
        <v>0</v>
      </c>
      <c r="AD487" s="430">
        <f t="shared" si="467"/>
        <v>0</v>
      </c>
      <c r="AE487" s="430">
        <f t="shared" si="467"/>
        <v>0</v>
      </c>
      <c r="AF487" s="430">
        <f t="shared" si="467"/>
        <v>0</v>
      </c>
      <c r="AG487" s="430">
        <f t="shared" si="467"/>
        <v>0</v>
      </c>
      <c r="AH487" s="430">
        <f t="shared" si="467"/>
        <v>0</v>
      </c>
      <c r="AI487" s="103">
        <f t="shared" si="467"/>
        <v>0</v>
      </c>
    </row>
    <row r="488" spans="2:35" ht="12.75">
      <c r="B488" s="672" t="s">
        <v>198</v>
      </c>
      <c r="C488" s="387" t="s">
        <v>393</v>
      </c>
      <c r="D488" s="411" t="s">
        <v>70</v>
      </c>
      <c r="E488" s="430">
        <f aca="true" t="shared" si="468" ref="E488:Q488">+E125+E246+E367</f>
        <v>0</v>
      </c>
      <c r="F488" s="430">
        <f t="shared" si="468"/>
        <v>0</v>
      </c>
      <c r="G488" s="430">
        <f t="shared" si="468"/>
        <v>0</v>
      </c>
      <c r="H488" s="430">
        <f t="shared" si="468"/>
        <v>0</v>
      </c>
      <c r="I488" s="430">
        <f t="shared" si="468"/>
        <v>0</v>
      </c>
      <c r="J488" s="430">
        <f t="shared" si="468"/>
        <v>0</v>
      </c>
      <c r="K488" s="430">
        <f t="shared" si="468"/>
        <v>0</v>
      </c>
      <c r="L488" s="430">
        <f t="shared" si="468"/>
        <v>0</v>
      </c>
      <c r="M488" s="430">
        <f t="shared" si="468"/>
        <v>0</v>
      </c>
      <c r="N488" s="430">
        <f t="shared" si="468"/>
        <v>0</v>
      </c>
      <c r="O488" s="430">
        <f t="shared" si="468"/>
        <v>0</v>
      </c>
      <c r="P488" s="430">
        <f t="shared" si="468"/>
        <v>0</v>
      </c>
      <c r="Q488" s="713">
        <f t="shared" si="468"/>
        <v>0</v>
      </c>
      <c r="R488" s="389"/>
      <c r="S488" s="672" t="s">
        <v>198</v>
      </c>
      <c r="T488" s="387" t="s">
        <v>393</v>
      </c>
      <c r="U488" s="430">
        <f>U491+U494</f>
        <v>0</v>
      </c>
      <c r="V488" s="430">
        <f>V491+V494</f>
        <v>0</v>
      </c>
      <c r="W488" s="430">
        <f aca="true" t="shared" si="469" ref="W488:AI488">+W125+W246+W367</f>
        <v>0</v>
      </c>
      <c r="X488" s="430">
        <f t="shared" si="469"/>
        <v>0</v>
      </c>
      <c r="Y488" s="430">
        <f t="shared" si="469"/>
        <v>0</v>
      </c>
      <c r="Z488" s="430">
        <f t="shared" si="469"/>
        <v>0</v>
      </c>
      <c r="AA488" s="430">
        <f t="shared" si="469"/>
        <v>0</v>
      </c>
      <c r="AB488" s="430">
        <f t="shared" si="469"/>
        <v>0</v>
      </c>
      <c r="AC488" s="430">
        <f t="shared" si="469"/>
        <v>0</v>
      </c>
      <c r="AD488" s="430">
        <f t="shared" si="469"/>
        <v>0</v>
      </c>
      <c r="AE488" s="430">
        <f t="shared" si="469"/>
        <v>0</v>
      </c>
      <c r="AF488" s="430">
        <f t="shared" si="469"/>
        <v>0</v>
      </c>
      <c r="AG488" s="430">
        <f t="shared" si="469"/>
        <v>0</v>
      </c>
      <c r="AH488" s="430">
        <f t="shared" si="469"/>
        <v>0</v>
      </c>
      <c r="AI488" s="103">
        <f t="shared" si="469"/>
        <v>0</v>
      </c>
    </row>
    <row r="489" spans="2:35" ht="12.75">
      <c r="B489" s="49" t="s">
        <v>394</v>
      </c>
      <c r="C489" s="431" t="s">
        <v>395</v>
      </c>
      <c r="D489" s="413"/>
      <c r="E489" s="432">
        <f aca="true" t="shared" si="470" ref="E489:Q489">+E126+E247+E368</f>
        <v>0</v>
      </c>
      <c r="F489" s="432">
        <f t="shared" si="470"/>
        <v>0</v>
      </c>
      <c r="G489" s="432">
        <f t="shared" si="470"/>
        <v>0</v>
      </c>
      <c r="H489" s="432">
        <f t="shared" si="470"/>
        <v>0</v>
      </c>
      <c r="I489" s="432">
        <f t="shared" si="470"/>
        <v>0</v>
      </c>
      <c r="J489" s="432">
        <f t="shared" si="470"/>
        <v>0</v>
      </c>
      <c r="K489" s="432">
        <f t="shared" si="470"/>
        <v>0</v>
      </c>
      <c r="L489" s="432">
        <f t="shared" si="470"/>
        <v>0</v>
      </c>
      <c r="M489" s="432">
        <f t="shared" si="470"/>
        <v>0</v>
      </c>
      <c r="N489" s="432">
        <f t="shared" si="470"/>
        <v>0</v>
      </c>
      <c r="O489" s="432">
        <f t="shared" si="470"/>
        <v>0</v>
      </c>
      <c r="P489" s="432">
        <f t="shared" si="470"/>
        <v>0</v>
      </c>
      <c r="Q489" s="433">
        <f t="shared" si="470"/>
        <v>0</v>
      </c>
      <c r="R489" s="389"/>
      <c r="S489" s="49" t="s">
        <v>394</v>
      </c>
      <c r="T489" s="431" t="s">
        <v>395</v>
      </c>
      <c r="U489" s="432"/>
      <c r="V489" s="432"/>
      <c r="W489" s="432">
        <f aca="true" t="shared" si="471" ref="W489:AI489">+W126+W247+W368</f>
        <v>0</v>
      </c>
      <c r="X489" s="432">
        <f t="shared" si="471"/>
        <v>0</v>
      </c>
      <c r="Y489" s="432">
        <f t="shared" si="471"/>
        <v>0</v>
      </c>
      <c r="Z489" s="432">
        <f t="shared" si="471"/>
        <v>0</v>
      </c>
      <c r="AA489" s="432">
        <f t="shared" si="471"/>
        <v>0</v>
      </c>
      <c r="AB489" s="432">
        <f t="shared" si="471"/>
        <v>0</v>
      </c>
      <c r="AC489" s="432">
        <f t="shared" si="471"/>
        <v>0</v>
      </c>
      <c r="AD489" s="432">
        <f t="shared" si="471"/>
        <v>0</v>
      </c>
      <c r="AE489" s="432">
        <f t="shared" si="471"/>
        <v>0</v>
      </c>
      <c r="AF489" s="432">
        <f t="shared" si="471"/>
        <v>0</v>
      </c>
      <c r="AG489" s="432">
        <f t="shared" si="471"/>
        <v>0</v>
      </c>
      <c r="AH489" s="432">
        <f t="shared" si="471"/>
        <v>0</v>
      </c>
      <c r="AI489" s="433">
        <f t="shared" si="471"/>
        <v>0</v>
      </c>
    </row>
    <row r="490" spans="2:35" ht="12.75">
      <c r="B490" s="22" t="s">
        <v>396</v>
      </c>
      <c r="C490" s="434" t="s">
        <v>397</v>
      </c>
      <c r="D490" s="406"/>
      <c r="E490" s="409">
        <f aca="true" t="shared" si="472" ref="E490:Q490">+E127+E248+E369</f>
        <v>0</v>
      </c>
      <c r="F490" s="409">
        <f t="shared" si="472"/>
        <v>0</v>
      </c>
      <c r="G490" s="409">
        <f t="shared" si="472"/>
        <v>0</v>
      </c>
      <c r="H490" s="409">
        <f t="shared" si="472"/>
        <v>0</v>
      </c>
      <c r="I490" s="409">
        <f t="shared" si="472"/>
        <v>0</v>
      </c>
      <c r="J490" s="409">
        <f t="shared" si="472"/>
        <v>0</v>
      </c>
      <c r="K490" s="409">
        <f t="shared" si="472"/>
        <v>0</v>
      </c>
      <c r="L490" s="409">
        <f t="shared" si="472"/>
        <v>0</v>
      </c>
      <c r="M490" s="409">
        <f t="shared" si="472"/>
        <v>0</v>
      </c>
      <c r="N490" s="409">
        <f t="shared" si="472"/>
        <v>0</v>
      </c>
      <c r="O490" s="409">
        <f t="shared" si="472"/>
        <v>0</v>
      </c>
      <c r="P490" s="409">
        <f t="shared" si="472"/>
        <v>0</v>
      </c>
      <c r="Q490" s="436">
        <f t="shared" si="472"/>
        <v>0</v>
      </c>
      <c r="R490" s="389"/>
      <c r="S490" s="22" t="s">
        <v>396</v>
      </c>
      <c r="T490" s="434" t="s">
        <v>397</v>
      </c>
      <c r="U490" s="409"/>
      <c r="V490" s="409"/>
      <c r="W490" s="409">
        <f aca="true" t="shared" si="473" ref="W490:AI490">+W127+W248+W369</f>
        <v>0</v>
      </c>
      <c r="X490" s="409">
        <f t="shared" si="473"/>
        <v>0</v>
      </c>
      <c r="Y490" s="409">
        <f t="shared" si="473"/>
        <v>0</v>
      </c>
      <c r="Z490" s="409">
        <f t="shared" si="473"/>
        <v>0</v>
      </c>
      <c r="AA490" s="409">
        <f t="shared" si="473"/>
        <v>0</v>
      </c>
      <c r="AB490" s="409">
        <f t="shared" si="473"/>
        <v>0</v>
      </c>
      <c r="AC490" s="409">
        <f t="shared" si="473"/>
        <v>0</v>
      </c>
      <c r="AD490" s="409">
        <f t="shared" si="473"/>
        <v>0</v>
      </c>
      <c r="AE490" s="409">
        <f t="shared" si="473"/>
        <v>0</v>
      </c>
      <c r="AF490" s="409">
        <f t="shared" si="473"/>
        <v>0</v>
      </c>
      <c r="AG490" s="409">
        <f t="shared" si="473"/>
        <v>0</v>
      </c>
      <c r="AH490" s="409">
        <f t="shared" si="473"/>
        <v>0</v>
      </c>
      <c r="AI490" s="100">
        <f t="shared" si="473"/>
        <v>0</v>
      </c>
    </row>
    <row r="491" spans="2:35" ht="12.75">
      <c r="B491" s="22" t="s">
        <v>398</v>
      </c>
      <c r="C491" s="434" t="s">
        <v>368</v>
      </c>
      <c r="D491" s="406" t="s">
        <v>70</v>
      </c>
      <c r="E491" s="409">
        <f aca="true" t="shared" si="474" ref="E491:Q491">+E128+E249+E370</f>
        <v>0</v>
      </c>
      <c r="F491" s="409">
        <f t="shared" si="474"/>
        <v>0</v>
      </c>
      <c r="G491" s="409">
        <f t="shared" si="474"/>
        <v>0</v>
      </c>
      <c r="H491" s="409">
        <f t="shared" si="474"/>
        <v>0</v>
      </c>
      <c r="I491" s="409">
        <f t="shared" si="474"/>
        <v>0</v>
      </c>
      <c r="J491" s="409">
        <f t="shared" si="474"/>
        <v>0</v>
      </c>
      <c r="K491" s="409">
        <f t="shared" si="474"/>
        <v>0</v>
      </c>
      <c r="L491" s="409">
        <f t="shared" si="474"/>
        <v>0</v>
      </c>
      <c r="M491" s="409">
        <f t="shared" si="474"/>
        <v>0</v>
      </c>
      <c r="N491" s="409">
        <f t="shared" si="474"/>
        <v>0</v>
      </c>
      <c r="O491" s="409">
        <f t="shared" si="474"/>
        <v>0</v>
      </c>
      <c r="P491" s="409">
        <f t="shared" si="474"/>
        <v>0</v>
      </c>
      <c r="Q491" s="436">
        <f t="shared" si="474"/>
        <v>0</v>
      </c>
      <c r="R491" s="389"/>
      <c r="S491" s="22" t="s">
        <v>398</v>
      </c>
      <c r="T491" s="434" t="s">
        <v>368</v>
      </c>
      <c r="U491" s="409"/>
      <c r="V491" s="409"/>
      <c r="W491" s="409">
        <f aca="true" t="shared" si="475" ref="W491:AI491">+W128+W249+W370</f>
        <v>0</v>
      </c>
      <c r="X491" s="409">
        <f t="shared" si="475"/>
        <v>0</v>
      </c>
      <c r="Y491" s="409">
        <f t="shared" si="475"/>
        <v>0</v>
      </c>
      <c r="Z491" s="409">
        <f t="shared" si="475"/>
        <v>0</v>
      </c>
      <c r="AA491" s="409">
        <f t="shared" si="475"/>
        <v>0</v>
      </c>
      <c r="AB491" s="409">
        <f t="shared" si="475"/>
        <v>0</v>
      </c>
      <c r="AC491" s="409">
        <f t="shared" si="475"/>
        <v>0</v>
      </c>
      <c r="AD491" s="409">
        <f t="shared" si="475"/>
        <v>0</v>
      </c>
      <c r="AE491" s="409">
        <f t="shared" si="475"/>
        <v>0</v>
      </c>
      <c r="AF491" s="409">
        <f t="shared" si="475"/>
        <v>0</v>
      </c>
      <c r="AG491" s="409">
        <f t="shared" si="475"/>
        <v>0</v>
      </c>
      <c r="AH491" s="409">
        <f t="shared" si="475"/>
        <v>0</v>
      </c>
      <c r="AI491" s="100">
        <f t="shared" si="475"/>
        <v>0</v>
      </c>
    </row>
    <row r="492" spans="2:35" ht="12.75">
      <c r="B492" s="22" t="s">
        <v>399</v>
      </c>
      <c r="C492" s="435" t="s">
        <v>400</v>
      </c>
      <c r="D492" s="406"/>
      <c r="E492" s="409">
        <f aca="true" t="shared" si="476" ref="E492:Q492">+E129+E250+E371</f>
        <v>0</v>
      </c>
      <c r="F492" s="409">
        <f t="shared" si="476"/>
        <v>0</v>
      </c>
      <c r="G492" s="409">
        <f t="shared" si="476"/>
        <v>0</v>
      </c>
      <c r="H492" s="409">
        <f t="shared" si="476"/>
        <v>0</v>
      </c>
      <c r="I492" s="409">
        <f t="shared" si="476"/>
        <v>0</v>
      </c>
      <c r="J492" s="409">
        <f t="shared" si="476"/>
        <v>0</v>
      </c>
      <c r="K492" s="409">
        <f t="shared" si="476"/>
        <v>0</v>
      </c>
      <c r="L492" s="409">
        <f t="shared" si="476"/>
        <v>0</v>
      </c>
      <c r="M492" s="409">
        <f t="shared" si="476"/>
        <v>0</v>
      </c>
      <c r="N492" s="409">
        <f t="shared" si="476"/>
        <v>0</v>
      </c>
      <c r="O492" s="409">
        <f t="shared" si="476"/>
        <v>0</v>
      </c>
      <c r="P492" s="409">
        <f t="shared" si="476"/>
        <v>0</v>
      </c>
      <c r="Q492" s="436">
        <f t="shared" si="476"/>
        <v>0</v>
      </c>
      <c r="R492" s="389"/>
      <c r="S492" s="22" t="s">
        <v>399</v>
      </c>
      <c r="T492" s="435" t="s">
        <v>400</v>
      </c>
      <c r="U492" s="409"/>
      <c r="V492" s="409"/>
      <c r="W492" s="409">
        <f aca="true" t="shared" si="477" ref="W492:AI492">+W129+W250+W371</f>
        <v>0</v>
      </c>
      <c r="X492" s="409">
        <f t="shared" si="477"/>
        <v>0</v>
      </c>
      <c r="Y492" s="409">
        <f t="shared" si="477"/>
        <v>0</v>
      </c>
      <c r="Z492" s="409">
        <f t="shared" si="477"/>
        <v>0</v>
      </c>
      <c r="AA492" s="409">
        <f t="shared" si="477"/>
        <v>0</v>
      </c>
      <c r="AB492" s="409">
        <f t="shared" si="477"/>
        <v>0</v>
      </c>
      <c r="AC492" s="409">
        <f t="shared" si="477"/>
        <v>0</v>
      </c>
      <c r="AD492" s="409">
        <f t="shared" si="477"/>
        <v>0</v>
      </c>
      <c r="AE492" s="409">
        <f t="shared" si="477"/>
        <v>0</v>
      </c>
      <c r="AF492" s="409">
        <f t="shared" si="477"/>
        <v>0</v>
      </c>
      <c r="AG492" s="409">
        <f t="shared" si="477"/>
        <v>0</v>
      </c>
      <c r="AH492" s="409">
        <f t="shared" si="477"/>
        <v>0</v>
      </c>
      <c r="AI492" s="436">
        <f t="shared" si="477"/>
        <v>0</v>
      </c>
    </row>
    <row r="493" spans="2:35" ht="12.75">
      <c r="B493" s="22" t="s">
        <v>401</v>
      </c>
      <c r="C493" s="434" t="s">
        <v>402</v>
      </c>
      <c r="D493" s="406"/>
      <c r="E493" s="409">
        <f aca="true" t="shared" si="478" ref="E493:Q493">+E130+E251+E372</f>
        <v>0</v>
      </c>
      <c r="F493" s="409">
        <f t="shared" si="478"/>
        <v>0</v>
      </c>
      <c r="G493" s="409">
        <f t="shared" si="478"/>
        <v>0</v>
      </c>
      <c r="H493" s="409">
        <f t="shared" si="478"/>
        <v>0</v>
      </c>
      <c r="I493" s="409">
        <f t="shared" si="478"/>
        <v>0</v>
      </c>
      <c r="J493" s="409">
        <f t="shared" si="478"/>
        <v>0</v>
      </c>
      <c r="K493" s="409">
        <f t="shared" si="478"/>
        <v>0</v>
      </c>
      <c r="L493" s="409">
        <f t="shared" si="478"/>
        <v>0</v>
      </c>
      <c r="M493" s="409">
        <f t="shared" si="478"/>
        <v>0</v>
      </c>
      <c r="N493" s="409">
        <f t="shared" si="478"/>
        <v>0</v>
      </c>
      <c r="O493" s="409">
        <f t="shared" si="478"/>
        <v>0</v>
      </c>
      <c r="P493" s="409">
        <f t="shared" si="478"/>
        <v>0</v>
      </c>
      <c r="Q493" s="436">
        <f t="shared" si="478"/>
        <v>0</v>
      </c>
      <c r="R493" s="389"/>
      <c r="S493" s="22" t="s">
        <v>401</v>
      </c>
      <c r="T493" s="434" t="s">
        <v>402</v>
      </c>
      <c r="U493" s="409"/>
      <c r="V493" s="409"/>
      <c r="W493" s="409">
        <f aca="true" t="shared" si="479" ref="W493:AI493">+W130+W251+W372</f>
        <v>0</v>
      </c>
      <c r="X493" s="409">
        <f t="shared" si="479"/>
        <v>0</v>
      </c>
      <c r="Y493" s="409">
        <f t="shared" si="479"/>
        <v>0</v>
      </c>
      <c r="Z493" s="409">
        <f t="shared" si="479"/>
        <v>0</v>
      </c>
      <c r="AA493" s="409">
        <f t="shared" si="479"/>
        <v>0</v>
      </c>
      <c r="AB493" s="409">
        <f t="shared" si="479"/>
        <v>0</v>
      </c>
      <c r="AC493" s="409">
        <f t="shared" si="479"/>
        <v>0</v>
      </c>
      <c r="AD493" s="409">
        <f t="shared" si="479"/>
        <v>0</v>
      </c>
      <c r="AE493" s="409">
        <f t="shared" si="479"/>
        <v>0</v>
      </c>
      <c r="AF493" s="409">
        <f t="shared" si="479"/>
        <v>0</v>
      </c>
      <c r="AG493" s="409">
        <f t="shared" si="479"/>
        <v>0</v>
      </c>
      <c r="AH493" s="409">
        <f t="shared" si="479"/>
        <v>0</v>
      </c>
      <c r="AI493" s="100">
        <f t="shared" si="479"/>
        <v>0</v>
      </c>
    </row>
    <row r="494" spans="2:35" ht="12.75">
      <c r="B494" s="691" t="s">
        <v>403</v>
      </c>
      <c r="C494" s="692" t="s">
        <v>368</v>
      </c>
      <c r="D494" s="425" t="s">
        <v>70</v>
      </c>
      <c r="E494" s="699">
        <f aca="true" t="shared" si="480" ref="E494:Q494">+E131+E252+E373</f>
        <v>0</v>
      </c>
      <c r="F494" s="699">
        <f t="shared" si="480"/>
        <v>0</v>
      </c>
      <c r="G494" s="699">
        <f t="shared" si="480"/>
        <v>0</v>
      </c>
      <c r="H494" s="699">
        <f t="shared" si="480"/>
        <v>0</v>
      </c>
      <c r="I494" s="699">
        <f t="shared" si="480"/>
        <v>0</v>
      </c>
      <c r="J494" s="699">
        <f t="shared" si="480"/>
        <v>0</v>
      </c>
      <c r="K494" s="699">
        <f t="shared" si="480"/>
        <v>0</v>
      </c>
      <c r="L494" s="699">
        <f t="shared" si="480"/>
        <v>0</v>
      </c>
      <c r="M494" s="699">
        <f t="shared" si="480"/>
        <v>0</v>
      </c>
      <c r="N494" s="699">
        <f t="shared" si="480"/>
        <v>0</v>
      </c>
      <c r="O494" s="699">
        <f t="shared" si="480"/>
        <v>0</v>
      </c>
      <c r="P494" s="699">
        <f t="shared" si="480"/>
        <v>0</v>
      </c>
      <c r="Q494" s="716">
        <f t="shared" si="480"/>
        <v>0</v>
      </c>
      <c r="R494" s="389"/>
      <c r="S494" s="691" t="s">
        <v>403</v>
      </c>
      <c r="T494" s="692" t="s">
        <v>368</v>
      </c>
      <c r="U494" s="699"/>
      <c r="V494" s="699"/>
      <c r="W494" s="699">
        <f aca="true" t="shared" si="481" ref="W494:AI494">+W131+W252+W373</f>
        <v>0</v>
      </c>
      <c r="X494" s="699">
        <f t="shared" si="481"/>
        <v>0</v>
      </c>
      <c r="Y494" s="699">
        <f t="shared" si="481"/>
        <v>0</v>
      </c>
      <c r="Z494" s="699">
        <f t="shared" si="481"/>
        <v>0</v>
      </c>
      <c r="AA494" s="699">
        <f t="shared" si="481"/>
        <v>0</v>
      </c>
      <c r="AB494" s="699">
        <f t="shared" si="481"/>
        <v>0</v>
      </c>
      <c r="AC494" s="699">
        <f t="shared" si="481"/>
        <v>0</v>
      </c>
      <c r="AD494" s="699">
        <f t="shared" si="481"/>
        <v>0</v>
      </c>
      <c r="AE494" s="699">
        <f t="shared" si="481"/>
        <v>0</v>
      </c>
      <c r="AF494" s="699">
        <f t="shared" si="481"/>
        <v>0</v>
      </c>
      <c r="AG494" s="699">
        <f t="shared" si="481"/>
        <v>0</v>
      </c>
      <c r="AH494" s="699">
        <f t="shared" si="481"/>
        <v>0</v>
      </c>
      <c r="AI494" s="426">
        <f t="shared" si="481"/>
        <v>0</v>
      </c>
    </row>
    <row r="495" spans="2:35" ht="12.75">
      <c r="B495" s="672" t="s">
        <v>259</v>
      </c>
      <c r="C495" s="690" t="s">
        <v>573</v>
      </c>
      <c r="D495" s="411" t="s">
        <v>70</v>
      </c>
      <c r="E495" s="430">
        <f aca="true" t="shared" si="482" ref="E495:Q495">+E132+E253+E374</f>
        <v>0</v>
      </c>
      <c r="F495" s="430">
        <f t="shared" si="482"/>
        <v>0</v>
      </c>
      <c r="G495" s="430">
        <f t="shared" si="482"/>
        <v>0</v>
      </c>
      <c r="H495" s="430">
        <f t="shared" si="482"/>
        <v>0</v>
      </c>
      <c r="I495" s="430">
        <f t="shared" si="482"/>
        <v>0</v>
      </c>
      <c r="J495" s="430">
        <f t="shared" si="482"/>
        <v>0</v>
      </c>
      <c r="K495" s="430">
        <f t="shared" si="482"/>
        <v>0</v>
      </c>
      <c r="L495" s="430">
        <f t="shared" si="482"/>
        <v>0</v>
      </c>
      <c r="M495" s="430">
        <f t="shared" si="482"/>
        <v>0</v>
      </c>
      <c r="N495" s="430">
        <f t="shared" si="482"/>
        <v>0</v>
      </c>
      <c r="O495" s="430">
        <f t="shared" si="482"/>
        <v>0</v>
      </c>
      <c r="P495" s="430">
        <f t="shared" si="482"/>
        <v>0</v>
      </c>
      <c r="Q495" s="713">
        <f t="shared" si="482"/>
        <v>0</v>
      </c>
      <c r="R495" s="389"/>
      <c r="S495" s="672" t="s">
        <v>259</v>
      </c>
      <c r="T495" s="690" t="s">
        <v>573</v>
      </c>
      <c r="U495" s="430">
        <f>U487+U488</f>
        <v>0</v>
      </c>
      <c r="V495" s="430">
        <f>V487+V488</f>
        <v>0</v>
      </c>
      <c r="W495" s="430">
        <f aca="true" t="shared" si="483" ref="W495:AI495">+W132+W253+W374</f>
        <v>0</v>
      </c>
      <c r="X495" s="430">
        <f t="shared" si="483"/>
        <v>0</v>
      </c>
      <c r="Y495" s="430">
        <f t="shared" si="483"/>
        <v>0</v>
      </c>
      <c r="Z495" s="430">
        <f t="shared" si="483"/>
        <v>0</v>
      </c>
      <c r="AA495" s="430">
        <f t="shared" si="483"/>
        <v>0</v>
      </c>
      <c r="AB495" s="430">
        <f t="shared" si="483"/>
        <v>0</v>
      </c>
      <c r="AC495" s="430">
        <f t="shared" si="483"/>
        <v>0</v>
      </c>
      <c r="AD495" s="430">
        <f t="shared" si="483"/>
        <v>0</v>
      </c>
      <c r="AE495" s="430">
        <f t="shared" si="483"/>
        <v>0</v>
      </c>
      <c r="AF495" s="430">
        <f t="shared" si="483"/>
        <v>0</v>
      </c>
      <c r="AG495" s="430">
        <f t="shared" si="483"/>
        <v>0</v>
      </c>
      <c r="AH495" s="430">
        <f t="shared" si="483"/>
        <v>0</v>
      </c>
      <c r="AI495" s="103">
        <f t="shared" si="483"/>
        <v>0</v>
      </c>
    </row>
    <row r="496" spans="2:35" ht="13.5" thickBot="1">
      <c r="B496" s="693" t="s">
        <v>574</v>
      </c>
      <c r="C496" s="439" t="s">
        <v>351</v>
      </c>
      <c r="D496" s="694" t="s">
        <v>70</v>
      </c>
      <c r="E496" s="701">
        <f aca="true" t="shared" si="484" ref="E496:Q496">+E133+E254+E375</f>
        <v>0</v>
      </c>
      <c r="F496" s="701">
        <f t="shared" si="484"/>
        <v>0</v>
      </c>
      <c r="G496" s="701">
        <f t="shared" si="484"/>
        <v>0</v>
      </c>
      <c r="H496" s="701">
        <f t="shared" si="484"/>
        <v>0</v>
      </c>
      <c r="I496" s="701">
        <f t="shared" si="484"/>
        <v>0</v>
      </c>
      <c r="J496" s="701">
        <f t="shared" si="484"/>
        <v>0</v>
      </c>
      <c r="K496" s="701">
        <f t="shared" si="484"/>
        <v>0</v>
      </c>
      <c r="L496" s="701">
        <f t="shared" si="484"/>
        <v>0</v>
      </c>
      <c r="M496" s="701">
        <f t="shared" si="484"/>
        <v>0</v>
      </c>
      <c r="N496" s="701">
        <f t="shared" si="484"/>
        <v>0</v>
      </c>
      <c r="O496" s="701">
        <f t="shared" si="484"/>
        <v>0</v>
      </c>
      <c r="P496" s="701">
        <f t="shared" si="484"/>
        <v>0</v>
      </c>
      <c r="Q496" s="719">
        <f t="shared" si="484"/>
        <v>0</v>
      </c>
      <c r="R496" s="389"/>
      <c r="S496" s="693" t="s">
        <v>574</v>
      </c>
      <c r="T496" s="439" t="s">
        <v>351</v>
      </c>
      <c r="U496" s="701">
        <f>U435+U495</f>
        <v>0</v>
      </c>
      <c r="V496" s="701">
        <f>V435+V495</f>
        <v>0</v>
      </c>
      <c r="W496" s="701">
        <f aca="true" t="shared" si="485" ref="W496:AI496">+W133+W254+W375</f>
        <v>0</v>
      </c>
      <c r="X496" s="701">
        <f t="shared" si="485"/>
        <v>0</v>
      </c>
      <c r="Y496" s="701">
        <f t="shared" si="485"/>
        <v>0</v>
      </c>
      <c r="Z496" s="701">
        <f t="shared" si="485"/>
        <v>0</v>
      </c>
      <c r="AA496" s="701">
        <f t="shared" si="485"/>
        <v>0</v>
      </c>
      <c r="AB496" s="701">
        <f t="shared" si="485"/>
        <v>0</v>
      </c>
      <c r="AC496" s="701">
        <f t="shared" si="485"/>
        <v>0</v>
      </c>
      <c r="AD496" s="701">
        <f t="shared" si="485"/>
        <v>0</v>
      </c>
      <c r="AE496" s="701">
        <f t="shared" si="485"/>
        <v>0</v>
      </c>
      <c r="AF496" s="701">
        <f t="shared" si="485"/>
        <v>0</v>
      </c>
      <c r="AG496" s="701">
        <f t="shared" si="485"/>
        <v>0</v>
      </c>
      <c r="AH496" s="701">
        <f t="shared" si="485"/>
        <v>0</v>
      </c>
      <c r="AI496" s="696">
        <f t="shared" si="485"/>
        <v>0</v>
      </c>
    </row>
    <row r="497" spans="2:35" ht="13.5" thickTop="1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 s="389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 s="916" t="s">
        <v>404</v>
      </c>
      <c r="AH497" s="916"/>
      <c r="AI497" s="446"/>
    </row>
    <row r="498" spans="2:35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 s="389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 s="916" t="s">
        <v>477</v>
      </c>
      <c r="AH498" s="916"/>
      <c r="AI498" s="598">
        <f>AI496-AI497</f>
        <v>0</v>
      </c>
    </row>
    <row r="499" spans="2:32" ht="12.75">
      <c r="B499" s="441"/>
      <c r="C499" s="442"/>
      <c r="D499" s="442"/>
      <c r="E499" s="443"/>
      <c r="F499" s="443"/>
      <c r="G499" s="443"/>
      <c r="H499" s="443"/>
      <c r="I499" s="443"/>
      <c r="J499" s="443"/>
      <c r="K499" s="443"/>
      <c r="L499" s="443"/>
      <c r="M499" s="443"/>
      <c r="N499" s="443"/>
      <c r="O499" s="443"/>
      <c r="P499" s="444"/>
      <c r="Q499" s="443"/>
      <c r="R499" s="389"/>
      <c r="S499" s="445"/>
      <c r="T499" s="381"/>
      <c r="W499" s="444"/>
      <c r="X499" s="444"/>
      <c r="Y499" s="444"/>
      <c r="Z499" s="444"/>
      <c r="AA499" s="444"/>
      <c r="AB499" s="444"/>
      <c r="AC499" s="444"/>
      <c r="AD499" s="444"/>
      <c r="AE499" s="444"/>
      <c r="AF499" s="444"/>
    </row>
    <row r="501" spans="3:9" ht="12.75">
      <c r="C501" s="886" t="str">
        <f>+"ОСТВАРЕНЕ ЦЕНЕ ДИСТРИБУЦИЈЕ У "&amp;$E$13&amp;". ГОДИНИ"</f>
        <v>ОСТВАРЕНЕ ЦЕНЕ ДИСТРИБУЦИЈЕ У 2017. ГОДИНИ</v>
      </c>
      <c r="D501" s="886"/>
      <c r="E501" s="886"/>
      <c r="F501" s="886"/>
      <c r="G501" s="886"/>
      <c r="H501" s="886"/>
      <c r="I501" s="886"/>
    </row>
    <row r="502" spans="3:9" ht="13.5" thickBot="1">
      <c r="C502" s="644"/>
      <c r="D502" s="644"/>
      <c r="E502" s="644"/>
      <c r="F502" s="644"/>
      <c r="G502" s="644"/>
      <c r="H502" s="644"/>
      <c r="I502"/>
    </row>
    <row r="503" spans="3:9" ht="13.5" thickTop="1">
      <c r="C503" s="645"/>
      <c r="D503" s="646" t="s">
        <v>363</v>
      </c>
      <c r="E503" s="647" t="s">
        <v>499</v>
      </c>
      <c r="F503" s="647" t="s">
        <v>500</v>
      </c>
      <c r="G503" s="647" t="s">
        <v>501</v>
      </c>
      <c r="H503" s="648" t="s">
        <v>502</v>
      </c>
      <c r="I503" s="649">
        <f>+$E$13</f>
        <v>2017</v>
      </c>
    </row>
    <row r="504" spans="3:9" ht="12.75">
      <c r="C504" s="650" t="str">
        <f>+C401</f>
        <v>ВИСОКИ НАПОН - (110kV)</v>
      </c>
      <c r="D504" s="651" t="s">
        <v>343</v>
      </c>
      <c r="E504" s="652">
        <f>IF(SUM(E401:G401)=0,,SUM(W401:Y401)/SUM(E401:G401))</f>
        <v>0</v>
      </c>
      <c r="F504" s="652">
        <f>IF(SUM(H401:J401)=0,,SUM(Z401:AB401)/SUM(H401:J401))</f>
        <v>0</v>
      </c>
      <c r="G504" s="652">
        <f>IF(SUM(K401:M401)=0,,SUM(AC401:AE401)/SUM(K401:M401))</f>
        <v>0</v>
      </c>
      <c r="H504" s="653">
        <f>IF(SUM(N401:P401)=0,,SUM(AF401:AH401)/SUM(N401:P401))</f>
        <v>0</v>
      </c>
      <c r="I504" s="654">
        <f>IF(Q401=0,,AI401/Q401)</f>
        <v>0</v>
      </c>
    </row>
    <row r="505" spans="3:9" ht="12.75">
      <c r="C505" s="655" t="str">
        <f>+C412</f>
        <v>СРЕДЊИ НАПОН (35 kV + 10(20) kV) </v>
      </c>
      <c r="D505" s="656" t="s">
        <v>343</v>
      </c>
      <c r="E505" s="657">
        <f>IF(SUM(E412:G412)=0,,SUM(W412:Y412)/SUM(E412:G412))</f>
        <v>0</v>
      </c>
      <c r="F505" s="657">
        <f>IF(SUM(H412:J412)=0,,SUM(Z412:AB412)/SUM(H412:J412))</f>
        <v>0</v>
      </c>
      <c r="G505" s="657">
        <f>IF(SUM(K412:M412)=0,,SUM(AC412:AE412)/SUM(K412:M412))</f>
        <v>0</v>
      </c>
      <c r="H505" s="658">
        <f>IF(SUM(N412:P412)=0,,SUM(AF412:AH412)/SUM(N412:P412))</f>
        <v>0</v>
      </c>
      <c r="I505" s="659">
        <f>IF(Q412=0,,AI412/Q412)</f>
        <v>0</v>
      </c>
    </row>
    <row r="506" spans="3:9" ht="12.75">
      <c r="C506" s="655" t="str">
        <f>+C413</f>
        <v>Средњи напон  -  (35 kV)</v>
      </c>
      <c r="D506" s="392" t="s">
        <v>343</v>
      </c>
      <c r="E506" s="657">
        <f>IF(SUM(E413:G413)=0,,SUM(W413:Y413)/SUM(E413:G413))</f>
        <v>0</v>
      </c>
      <c r="F506" s="657">
        <f>IF(SUM(H413:J413)=0,,SUM(Z413:AB413)/SUM(H413:J413))</f>
        <v>0</v>
      </c>
      <c r="G506" s="657">
        <f>IF(SUM(K413:M413)=0,,SUM(AC413:AE413)/SUM(K413:M413))</f>
        <v>0</v>
      </c>
      <c r="H506" s="658">
        <f>IF(SUM(N413:P413)=0,,SUM(AF413:AH413)/SUM(N413:P413))</f>
        <v>0</v>
      </c>
      <c r="I506" s="659">
        <f>IF(Q413=0,,AI413/Q413)</f>
        <v>0</v>
      </c>
    </row>
    <row r="507" spans="3:9" ht="12.75">
      <c r="C507" s="655" t="str">
        <f>+C424</f>
        <v>Средњи напон  -  (10/20 kV)</v>
      </c>
      <c r="D507" s="392" t="s">
        <v>343</v>
      </c>
      <c r="E507" s="657">
        <f>IF(SUM(E424:G424)=0,,SUM(W424:Y424)/SUM(E424:G424))</f>
        <v>0</v>
      </c>
      <c r="F507" s="657">
        <f>IF(SUM(H424:J424)=0,,SUM(Z424:AB424)/SUM(H424:J424))</f>
        <v>0</v>
      </c>
      <c r="G507" s="657">
        <f>IF(SUM(K424:M424)=0,,SUM(AC424:AE424)/SUM(K424:M424))</f>
        <v>0</v>
      </c>
      <c r="H507" s="658">
        <f>IF(SUM(N424:P424)=0,,SUM(AF424:AH424)/SUM(N424:P424))</f>
        <v>0</v>
      </c>
      <c r="I507" s="659">
        <f>IF(Q424=0,,AI424/Q424)</f>
        <v>0</v>
      </c>
    </row>
    <row r="508" spans="3:9" ht="12.75">
      <c r="C508" s="655" t="str">
        <f>+C436</f>
        <v>НИСКИ НАПОН  (0,4 kV I степен)</v>
      </c>
      <c r="D508" s="392" t="s">
        <v>343</v>
      </c>
      <c r="E508" s="657">
        <f>IF(SUM(E436:G436)=0,,SUM(W436:Y436)/SUM(E436:G436))</f>
        <v>0</v>
      </c>
      <c r="F508" s="657">
        <f>IF(SUM(H436:J436)=0,,SUM(Z436:AB436)/SUM(H436:J436))</f>
        <v>0</v>
      </c>
      <c r="G508" s="657">
        <f>IF(SUM(K436:M436)=0,,SUM(AC436:AE436)/SUM(K436:M436))</f>
        <v>0</v>
      </c>
      <c r="H508" s="658">
        <f>IF(SUM(N436:P436)=0,,SUM(AF436:AH436)/SUM(N436:P436))</f>
        <v>0</v>
      </c>
      <c r="I508" s="659">
        <f>IF(Q436=0,,AI436/Q436)</f>
        <v>0</v>
      </c>
    </row>
    <row r="509" spans="3:9" ht="12.75">
      <c r="C509" s="655" t="str">
        <f>+C448</f>
        <v>ШИРОКА ПОТРОШЊА </v>
      </c>
      <c r="D509" s="392" t="s">
        <v>343</v>
      </c>
      <c r="E509" s="657">
        <f>IF(SUM(E448:G448)=0,,SUM(W448:Y448)/SUM(E448:G448))</f>
        <v>0</v>
      </c>
      <c r="F509" s="657">
        <f>IF(SUM(H448:J448)=0,,SUM(Z448:AB448)/SUM(H448:J448))</f>
        <v>0</v>
      </c>
      <c r="G509" s="657">
        <f>IF(SUM(K448:M448)=0,,SUM(AC448:AE448)/SUM(K448:M448))</f>
        <v>0</v>
      </c>
      <c r="H509" s="658">
        <f>IF(SUM(N448:P448)=0,,SUM(AF448:AH448)/SUM(N448:P448))</f>
        <v>0</v>
      </c>
      <c r="I509" s="659">
        <f>IF(Q448=0,,AI448/Q448)</f>
        <v>0</v>
      </c>
    </row>
    <row r="510" spans="3:9" ht="12.75">
      <c r="C510" s="655" t="str">
        <f>+C449</f>
        <v>ШП - Комерцијала и остали (0,4 kV II степен)</v>
      </c>
      <c r="D510" s="392" t="s">
        <v>343</v>
      </c>
      <c r="E510" s="657">
        <f>IF(SUM(E449:G449)=0,,SUM(W449:Y449)/SUM(E449:G449))</f>
        <v>0</v>
      </c>
      <c r="F510" s="657">
        <f>IF(SUM(H449:J449)=0,,SUM(Z449:AB449)/SUM(H449:J449))</f>
        <v>0</v>
      </c>
      <c r="G510" s="657">
        <f>IF(SUM(K449:M449)=0,,SUM(AC449:AE449)/SUM(K449:M449))</f>
        <v>0</v>
      </c>
      <c r="H510" s="658">
        <f>IF(SUM(N449:P449)=0,,SUM(AF449:AH449)/SUM(N449:P449))</f>
        <v>0</v>
      </c>
      <c r="I510" s="659">
        <f>IF(Q449=0,,AI449/Q449)</f>
        <v>0</v>
      </c>
    </row>
    <row r="511" spans="3:9" ht="12.75">
      <c r="C511" s="660" t="str">
        <f>+C466</f>
        <v>ШП - домаћинство</v>
      </c>
      <c r="D511" s="399" t="s">
        <v>343</v>
      </c>
      <c r="E511" s="661">
        <f>IF(SUM(E466:G466)=0,,SUM(W466:Y466)/SUM(E466:G466))</f>
        <v>0</v>
      </c>
      <c r="F511" s="661">
        <f>IF(SUM(H466:J466)=0,,SUM(Z466:AB466)/SUM(H466:J466))</f>
        <v>0</v>
      </c>
      <c r="G511" s="661">
        <f>IF(SUM(K466:M466)=0,,SUM(AC466:AE466)/SUM(K466:M466))</f>
        <v>0</v>
      </c>
      <c r="H511" s="662">
        <f>IF(SUM(N466:P466)=0,,SUM(AF466:AH466)/SUM(N466:P466))</f>
        <v>0</v>
      </c>
      <c r="I511" s="663">
        <f>IF(Q466=0,,AI466/Q466)</f>
        <v>0</v>
      </c>
    </row>
    <row r="512" spans="3:9" ht="12.75">
      <c r="C512" s="660" t="str">
        <f>+C488</f>
        <v>ЈАВНО ОСВЕТЉЕЊЕ</v>
      </c>
      <c r="D512" s="399" t="s">
        <v>343</v>
      </c>
      <c r="E512" s="661">
        <f>IF(SUM(E488:G488)=0,,SUM(W488:Y488)/SUM(E488:G488))</f>
        <v>0</v>
      </c>
      <c r="F512" s="661">
        <f>IF(SUM(H488:J488)=0,,SUM(Z488:AB488)/SUM(H488:J488))</f>
        <v>0</v>
      </c>
      <c r="G512" s="661">
        <f>IF(SUM(K488:M488)=0,,SUM(AC488:AE488)/SUM(K488:M488))</f>
        <v>0</v>
      </c>
      <c r="H512" s="662">
        <f>IF(SUM(N488:P488)=0,,SUM(AF488:AH488)/SUM(N488:P488))</f>
        <v>0</v>
      </c>
      <c r="I512" s="663">
        <f>IF(Q488=0,,AI488/Q488)</f>
        <v>0</v>
      </c>
    </row>
    <row r="513" spans="3:9" ht="13.5" thickBot="1">
      <c r="C513" s="664" t="str">
        <f>+C496</f>
        <v>УКУПНО</v>
      </c>
      <c r="D513" s="665" t="s">
        <v>343</v>
      </c>
      <c r="E513" s="666">
        <f>IF(SUM(E496:G496)=0,,SUM(W496:Y496)/SUM(E496:G496))</f>
        <v>0</v>
      </c>
      <c r="F513" s="666">
        <f>IF(SUM(H496:J496)=0,,SUM(Z496:AB496)/SUM(H496:J496))</f>
        <v>0</v>
      </c>
      <c r="G513" s="666">
        <f>IF(SUM(K496:M496)=0,,SUM(AC496:AE496)/SUM(K496:M496))</f>
        <v>0</v>
      </c>
      <c r="H513" s="667">
        <f>IF(SUM(N496:P496)=0,,SUM(AF496:AF496)/SUM(N496:P496))</f>
        <v>0</v>
      </c>
      <c r="I513" s="668">
        <f>IF(Q496=0,,#REF!/Q496)</f>
        <v>0</v>
      </c>
    </row>
    <row r="514" ht="13.5" thickTop="1"/>
  </sheetData>
  <sheetProtection/>
  <mergeCells count="56">
    <mergeCell ref="W398:AI398"/>
    <mergeCell ref="AG497:AH497"/>
    <mergeCell ref="AG498:AH498"/>
    <mergeCell ref="C501:I501"/>
    <mergeCell ref="C380:I380"/>
    <mergeCell ref="B395:Q395"/>
    <mergeCell ref="S395:AI395"/>
    <mergeCell ref="B398:B399"/>
    <mergeCell ref="C398:C399"/>
    <mergeCell ref="D398:D399"/>
    <mergeCell ref="E398:Q398"/>
    <mergeCell ref="S398:S399"/>
    <mergeCell ref="T398:T399"/>
    <mergeCell ref="U398:V399"/>
    <mergeCell ref="B274:Q274"/>
    <mergeCell ref="S274:AI274"/>
    <mergeCell ref="B277:B278"/>
    <mergeCell ref="C277:C278"/>
    <mergeCell ref="D277:D278"/>
    <mergeCell ref="E277:Q277"/>
    <mergeCell ref="W35:AI35"/>
    <mergeCell ref="S277:S278"/>
    <mergeCell ref="T277:T278"/>
    <mergeCell ref="U277:V278"/>
    <mergeCell ref="W277:AI277"/>
    <mergeCell ref="C259:I259"/>
    <mergeCell ref="E35:Q35"/>
    <mergeCell ref="U156:V157"/>
    <mergeCell ref="W156:AI156"/>
    <mergeCell ref="S156:S157"/>
    <mergeCell ref="T156:T157"/>
    <mergeCell ref="G13:G14"/>
    <mergeCell ref="S35:S36"/>
    <mergeCell ref="S32:AI32"/>
    <mergeCell ref="T35:T36"/>
    <mergeCell ref="H15:H24"/>
    <mergeCell ref="B153:Q153"/>
    <mergeCell ref="S153:AI153"/>
    <mergeCell ref="B32:Q32"/>
    <mergeCell ref="C138:I138"/>
    <mergeCell ref="H13:H14"/>
    <mergeCell ref="C35:C36"/>
    <mergeCell ref="F15:F24"/>
    <mergeCell ref="G15:G24"/>
    <mergeCell ref="B156:B157"/>
    <mergeCell ref="C156:C157"/>
    <mergeCell ref="D156:D157"/>
    <mergeCell ref="E156:Q156"/>
    <mergeCell ref="B35:B36"/>
    <mergeCell ref="D35:D36"/>
    <mergeCell ref="U35:V36"/>
    <mergeCell ref="B10:H10"/>
    <mergeCell ref="B13:B14"/>
    <mergeCell ref="C13:C14"/>
    <mergeCell ref="D13:D14"/>
    <mergeCell ref="E13:F13"/>
  </mergeCells>
  <printOptions horizontalCentered="1"/>
  <pageMargins left="0.1968503937007874" right="0.1968503937007874" top="0.1968503937007874" bottom="0.1968503937007874" header="0.15748031496062992" footer="0.1574803149606299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41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421875" style="746" customWidth="1"/>
    <col min="2" max="2" width="9.00390625" style="747" customWidth="1"/>
    <col min="3" max="3" width="69.8515625" style="746" customWidth="1"/>
    <col min="4" max="11" width="20.7109375" style="746" customWidth="1"/>
    <col min="12" max="12" width="20.8515625" style="746" customWidth="1"/>
    <col min="13" max="16384" width="9.140625" style="746" customWidth="1"/>
  </cols>
  <sheetData>
    <row r="1" spans="1:5" s="738" customFormat="1" ht="12.75">
      <c r="A1" s="21" t="s">
        <v>317</v>
      </c>
      <c r="B1" s="21"/>
      <c r="D1" s="739"/>
      <c r="E1" s="739"/>
    </row>
    <row r="2" spans="1:5" s="738" customFormat="1" ht="12.75">
      <c r="A2" s="21"/>
      <c r="B2" s="21"/>
      <c r="E2" s="739"/>
    </row>
    <row r="3" spans="1:61" s="741" customFormat="1" ht="12.75">
      <c r="A3" s="10"/>
      <c r="B3" s="15" t="str">
        <f>+CONCATENATE('Poc. strana'!$A$15," ",'Poc. strana'!$C$15)</f>
        <v>Назив енергетског субјекта: </v>
      </c>
      <c r="C3" s="740"/>
      <c r="D3" s="740"/>
      <c r="E3" s="740"/>
      <c r="F3" s="740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  <c r="AN3" s="742"/>
      <c r="AO3" s="742"/>
      <c r="AP3" s="742"/>
      <c r="AQ3" s="742"/>
      <c r="AR3" s="742"/>
      <c r="AS3" s="742"/>
      <c r="AT3" s="742"/>
      <c r="AU3" s="742"/>
      <c r="AV3" s="742"/>
      <c r="AW3" s="742"/>
      <c r="AX3" s="742"/>
      <c r="AY3" s="742"/>
      <c r="AZ3" s="742"/>
      <c r="BA3" s="742"/>
      <c r="BB3" s="742"/>
      <c r="BC3" s="742"/>
      <c r="BD3" s="742"/>
      <c r="BE3" s="742"/>
      <c r="BF3" s="742"/>
      <c r="BG3" s="742"/>
      <c r="BH3" s="742"/>
      <c r="BI3" s="742"/>
    </row>
    <row r="4" spans="1:6" s="741" customFormat="1" ht="12.75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  <c r="C4" s="740"/>
      <c r="D4" s="740"/>
      <c r="E4" s="740"/>
      <c r="F4" s="740"/>
    </row>
    <row r="5" spans="1:6" s="741" customFormat="1" ht="12.75">
      <c r="A5" s="95"/>
      <c r="B5" s="15" t="str">
        <f>+CONCATENATE('Poc. strana'!$A$29," ",'Poc. strana'!$C$29)</f>
        <v>Датум обраде: </v>
      </c>
      <c r="C5" s="740"/>
      <c r="D5" s="740"/>
      <c r="E5" s="740"/>
      <c r="F5" s="740"/>
    </row>
    <row r="6" spans="1:10" s="745" customFormat="1" ht="12.75">
      <c r="A6" s="743"/>
      <c r="B6" s="744"/>
      <c r="C6" s="740"/>
      <c r="D6" s="740"/>
      <c r="E6" s="740"/>
      <c r="F6" s="740"/>
      <c r="G6" s="741"/>
      <c r="H6" s="741"/>
      <c r="I6" s="741"/>
      <c r="J6" s="741"/>
    </row>
    <row r="7" spans="2:11" ht="12.75">
      <c r="B7" s="919" t="s">
        <v>579</v>
      </c>
      <c r="C7" s="919"/>
      <c r="D7" s="919"/>
      <c r="E7" s="919"/>
      <c r="F7" s="919"/>
      <c r="G7" s="919"/>
      <c r="H7" s="919"/>
      <c r="I7" s="919"/>
      <c r="J7" s="919"/>
      <c r="K7" s="920"/>
    </row>
    <row r="8" spans="3:11" ht="12.75">
      <c r="C8" s="747"/>
      <c r="D8" s="747"/>
      <c r="E8" s="747"/>
      <c r="F8" s="747"/>
      <c r="G8" s="747"/>
      <c r="H8" s="747"/>
      <c r="I8" s="747"/>
      <c r="J8" s="747"/>
      <c r="K8" s="748"/>
    </row>
    <row r="9" spans="3:11" ht="13.5" thickBot="1">
      <c r="C9" s="747"/>
      <c r="D9" s="747"/>
      <c r="E9" s="747"/>
      <c r="F9" s="747"/>
      <c r="G9" s="747"/>
      <c r="H9" s="747"/>
      <c r="I9" s="747"/>
      <c r="J9" s="747"/>
      <c r="K9" s="748"/>
    </row>
    <row r="10" spans="2:11" ht="18" customHeight="1" thickTop="1">
      <c r="B10" s="921" t="s">
        <v>580</v>
      </c>
      <c r="C10" s="922"/>
      <c r="D10" s="922"/>
      <c r="E10" s="922"/>
      <c r="F10" s="922"/>
      <c r="G10" s="922"/>
      <c r="H10" s="922"/>
      <c r="I10" s="922"/>
      <c r="J10" s="922"/>
      <c r="K10" s="749" t="s">
        <v>341</v>
      </c>
    </row>
    <row r="11" spans="2:11" s="750" customFormat="1" ht="16.5" customHeight="1">
      <c r="B11" s="923"/>
      <c r="C11" s="925" t="s">
        <v>1</v>
      </c>
      <c r="D11" s="925" t="s">
        <v>581</v>
      </c>
      <c r="E11" s="927" t="str">
        <f>+CONCATENATE("Извори финансирања остварених улагања у ",'Poc. strana'!$C$19,". години")</f>
        <v>Извори финансирања остварених улагања у 2017. години</v>
      </c>
      <c r="F11" s="928"/>
      <c r="G11" s="928"/>
      <c r="H11" s="928"/>
      <c r="I11" s="928"/>
      <c r="J11" s="929"/>
      <c r="K11" s="930" t="s">
        <v>582</v>
      </c>
    </row>
    <row r="12" spans="2:11" s="750" customFormat="1" ht="25.5">
      <c r="B12" s="924"/>
      <c r="C12" s="926"/>
      <c r="D12" s="926"/>
      <c r="E12" s="752" t="s">
        <v>324</v>
      </c>
      <c r="F12" s="753" t="s">
        <v>325</v>
      </c>
      <c r="G12" s="754" t="s">
        <v>326</v>
      </c>
      <c r="H12" s="754" t="s">
        <v>327</v>
      </c>
      <c r="I12" s="754" t="s">
        <v>328</v>
      </c>
      <c r="J12" s="755" t="s">
        <v>329</v>
      </c>
      <c r="K12" s="931"/>
    </row>
    <row r="13" spans="2:11" s="756" customFormat="1" ht="18" customHeight="1">
      <c r="B13" s="757"/>
      <c r="C13" s="753" t="s">
        <v>286</v>
      </c>
      <c r="D13" s="753" t="s">
        <v>287</v>
      </c>
      <c r="E13" s="753" t="s">
        <v>288</v>
      </c>
      <c r="F13" s="753" t="s">
        <v>289</v>
      </c>
      <c r="G13" s="753" t="s">
        <v>290</v>
      </c>
      <c r="H13" s="753" t="s">
        <v>291</v>
      </c>
      <c r="I13" s="753" t="s">
        <v>292</v>
      </c>
      <c r="J13" s="753" t="s">
        <v>293</v>
      </c>
      <c r="K13" s="751" t="s">
        <v>294</v>
      </c>
    </row>
    <row r="14" spans="2:11" ht="18" customHeight="1">
      <c r="B14" s="758" t="s">
        <v>205</v>
      </c>
      <c r="C14" s="759" t="s">
        <v>583</v>
      </c>
      <c r="D14" s="760">
        <f>+SUM(INDEX(D:D,ROW()+1):INDEX(D:D,ROW(D30)-1))</f>
        <v>0</v>
      </c>
      <c r="E14" s="761">
        <f>+SUM(INDEX(E:E,ROW()+1):INDEX(E:E,ROW(E30)-1))</f>
        <v>0</v>
      </c>
      <c r="F14" s="761">
        <f>+SUM(INDEX(F:F,ROW()+1):INDEX(F:F,ROW(F30)-1))</f>
        <v>0</v>
      </c>
      <c r="G14" s="761">
        <f>+SUM(INDEX(G:G,ROW()+1):INDEX(G:G,ROW(G30)-1))</f>
        <v>0</v>
      </c>
      <c r="H14" s="761">
        <f>+SUM(INDEX(H:H,ROW()+1):INDEX(H:H,ROW(H30)-1))</f>
        <v>0</v>
      </c>
      <c r="I14" s="762">
        <f>+SUM(INDEX(I:I,ROW()+1):INDEX(I:I,ROW(I30)-1))</f>
        <v>0</v>
      </c>
      <c r="J14" s="763">
        <f>+SUM(INDEX(J:J,ROW()+1):INDEX(J:J,ROW(J30)-1))</f>
        <v>0</v>
      </c>
      <c r="K14" s="764">
        <f>+SUM(INDEX(K:K,ROW()+1):INDEX(K:K,ROW(K30)-1))</f>
        <v>0</v>
      </c>
    </row>
    <row r="15" spans="2:11" ht="18" customHeight="1">
      <c r="B15" s="765">
        <v>1</v>
      </c>
      <c r="C15" s="730"/>
      <c r="D15" s="732"/>
      <c r="E15" s="732"/>
      <c r="F15" s="732"/>
      <c r="G15" s="732"/>
      <c r="H15" s="732"/>
      <c r="I15" s="732"/>
      <c r="J15" s="732"/>
      <c r="K15" s="766">
        <f aca="true" t="shared" si="0" ref="K15:K29">SUM(E15:J15)</f>
        <v>0</v>
      </c>
    </row>
    <row r="16" spans="2:11" ht="18" customHeight="1">
      <c r="B16" s="767" t="s">
        <v>193</v>
      </c>
      <c r="C16" s="733"/>
      <c r="D16" s="734"/>
      <c r="E16" s="732"/>
      <c r="F16" s="732"/>
      <c r="G16" s="732"/>
      <c r="H16" s="732"/>
      <c r="I16" s="732"/>
      <c r="J16" s="732"/>
      <c r="K16" s="768">
        <f t="shared" si="0"/>
        <v>0</v>
      </c>
    </row>
    <row r="17" spans="2:11" ht="18" customHeight="1">
      <c r="B17" s="769">
        <v>3</v>
      </c>
      <c r="C17" s="733"/>
      <c r="D17" s="734"/>
      <c r="E17" s="734"/>
      <c r="F17" s="734"/>
      <c r="G17" s="734"/>
      <c r="H17" s="734"/>
      <c r="I17" s="734"/>
      <c r="J17" s="734"/>
      <c r="K17" s="768">
        <f t="shared" si="0"/>
        <v>0</v>
      </c>
    </row>
    <row r="18" spans="2:11" ht="18" customHeight="1">
      <c r="B18" s="769">
        <v>4</v>
      </c>
      <c r="C18" s="733"/>
      <c r="D18" s="734"/>
      <c r="E18" s="734"/>
      <c r="F18" s="734"/>
      <c r="G18" s="734"/>
      <c r="H18" s="734"/>
      <c r="I18" s="734"/>
      <c r="J18" s="734"/>
      <c r="K18" s="766">
        <f t="shared" si="0"/>
        <v>0</v>
      </c>
    </row>
    <row r="19" spans="2:11" ht="18" customHeight="1">
      <c r="B19" s="770">
        <v>5</v>
      </c>
      <c r="C19" s="735"/>
      <c r="D19" s="737"/>
      <c r="E19" s="734"/>
      <c r="F19" s="734"/>
      <c r="G19" s="734"/>
      <c r="H19" s="734"/>
      <c r="I19" s="734"/>
      <c r="J19" s="734"/>
      <c r="K19" s="766">
        <f t="shared" si="0"/>
        <v>0</v>
      </c>
    </row>
    <row r="20" spans="2:11" ht="18" customHeight="1">
      <c r="B20" s="770">
        <v>6</v>
      </c>
      <c r="C20" s="735"/>
      <c r="D20" s="737"/>
      <c r="E20" s="734"/>
      <c r="F20" s="734"/>
      <c r="G20" s="734"/>
      <c r="H20" s="734"/>
      <c r="I20" s="734"/>
      <c r="J20" s="734"/>
      <c r="K20" s="766">
        <f t="shared" si="0"/>
        <v>0</v>
      </c>
    </row>
    <row r="21" spans="2:11" ht="18" customHeight="1">
      <c r="B21" s="770">
        <v>7</v>
      </c>
      <c r="C21" s="735"/>
      <c r="D21" s="737"/>
      <c r="E21" s="734"/>
      <c r="F21" s="734"/>
      <c r="G21" s="734"/>
      <c r="H21" s="734"/>
      <c r="I21" s="734"/>
      <c r="J21" s="734"/>
      <c r="K21" s="766">
        <f t="shared" si="0"/>
        <v>0</v>
      </c>
    </row>
    <row r="22" spans="2:11" ht="18" customHeight="1">
      <c r="B22" s="770">
        <v>8</v>
      </c>
      <c r="C22" s="735"/>
      <c r="D22" s="737"/>
      <c r="E22" s="734"/>
      <c r="F22" s="734"/>
      <c r="G22" s="734"/>
      <c r="H22" s="734"/>
      <c r="I22" s="734"/>
      <c r="J22" s="734"/>
      <c r="K22" s="766">
        <f t="shared" si="0"/>
        <v>0</v>
      </c>
    </row>
    <row r="23" spans="2:11" ht="18" customHeight="1">
      <c r="B23" s="770">
        <v>9</v>
      </c>
      <c r="C23" s="735"/>
      <c r="D23" s="737"/>
      <c r="E23" s="734"/>
      <c r="F23" s="734"/>
      <c r="G23" s="734"/>
      <c r="H23" s="734"/>
      <c r="I23" s="734"/>
      <c r="J23" s="734"/>
      <c r="K23" s="766">
        <f t="shared" si="0"/>
        <v>0</v>
      </c>
    </row>
    <row r="24" spans="2:11" ht="18" customHeight="1">
      <c r="B24" s="770">
        <v>10</v>
      </c>
      <c r="C24" s="735"/>
      <c r="D24" s="737"/>
      <c r="E24" s="734"/>
      <c r="F24" s="734"/>
      <c r="G24" s="734"/>
      <c r="H24" s="734"/>
      <c r="I24" s="734"/>
      <c r="J24" s="734"/>
      <c r="K24" s="766">
        <f t="shared" si="0"/>
        <v>0</v>
      </c>
    </row>
    <row r="25" spans="2:11" ht="18" customHeight="1">
      <c r="B25" s="770">
        <v>11</v>
      </c>
      <c r="C25" s="735"/>
      <c r="D25" s="737"/>
      <c r="E25" s="734"/>
      <c r="F25" s="734"/>
      <c r="G25" s="734"/>
      <c r="H25" s="734"/>
      <c r="I25" s="734"/>
      <c r="J25" s="734"/>
      <c r="K25" s="766">
        <f t="shared" si="0"/>
        <v>0</v>
      </c>
    </row>
    <row r="26" spans="2:11" ht="18" customHeight="1">
      <c r="B26" s="770">
        <v>12</v>
      </c>
      <c r="C26" s="735"/>
      <c r="D26" s="737"/>
      <c r="E26" s="734"/>
      <c r="F26" s="734"/>
      <c r="G26" s="734"/>
      <c r="H26" s="734"/>
      <c r="I26" s="734"/>
      <c r="J26" s="734"/>
      <c r="K26" s="766">
        <f t="shared" si="0"/>
        <v>0</v>
      </c>
    </row>
    <row r="27" spans="2:11" ht="18" customHeight="1">
      <c r="B27" s="770">
        <v>13</v>
      </c>
      <c r="C27" s="735"/>
      <c r="D27" s="737"/>
      <c r="E27" s="734"/>
      <c r="F27" s="734"/>
      <c r="G27" s="734"/>
      <c r="H27" s="734"/>
      <c r="I27" s="734"/>
      <c r="J27" s="734"/>
      <c r="K27" s="766">
        <f t="shared" si="0"/>
        <v>0</v>
      </c>
    </row>
    <row r="28" spans="2:11" ht="18" customHeight="1">
      <c r="B28" s="770">
        <v>14</v>
      </c>
      <c r="C28" s="735"/>
      <c r="D28" s="737"/>
      <c r="E28" s="734"/>
      <c r="F28" s="734"/>
      <c r="G28" s="734"/>
      <c r="H28" s="734"/>
      <c r="I28" s="734"/>
      <c r="J28" s="734"/>
      <c r="K28" s="766">
        <f t="shared" si="0"/>
        <v>0</v>
      </c>
    </row>
    <row r="29" spans="2:11" ht="18" customHeight="1">
      <c r="B29" s="770">
        <v>15</v>
      </c>
      <c r="C29" s="735"/>
      <c r="D29" s="737"/>
      <c r="E29" s="734"/>
      <c r="F29" s="734"/>
      <c r="G29" s="734"/>
      <c r="H29" s="734"/>
      <c r="I29" s="734"/>
      <c r="J29" s="734"/>
      <c r="K29" s="766">
        <f t="shared" si="0"/>
        <v>0</v>
      </c>
    </row>
    <row r="30" spans="2:11" ht="18" customHeight="1">
      <c r="B30" s="771" t="s">
        <v>206</v>
      </c>
      <c r="C30" s="772" t="s">
        <v>330</v>
      </c>
      <c r="D30" s="761">
        <f>+SUM(INDEX(D:D,ROW()+1):INDEX(D:D,ROW(D36)-1))</f>
        <v>0</v>
      </c>
      <c r="E30" s="761">
        <f>+SUM(INDEX(E:E,ROW()+1):INDEX(E:E,ROW(E36)-1))</f>
        <v>0</v>
      </c>
      <c r="F30" s="761">
        <f>+SUM(INDEX(F:F,ROW()+1):INDEX(F:F,ROW(F36)-1))</f>
        <v>0</v>
      </c>
      <c r="G30" s="761">
        <f>+SUM(INDEX(G:G,ROW()+1):INDEX(G:G,ROW(G36)-1))</f>
        <v>0</v>
      </c>
      <c r="H30" s="761">
        <f>+SUM(INDEX(H:H,ROW()+1):INDEX(H:H,ROW(H36)-1))</f>
        <v>0</v>
      </c>
      <c r="I30" s="761">
        <f>+SUM(INDEX(I:I,ROW()+1):INDEX(I:I,ROW(I36)-1))</f>
        <v>0</v>
      </c>
      <c r="J30" s="761">
        <f>+SUM(INDEX(J:J,ROW()+1):INDEX(J:J,ROW(J36)-1))</f>
        <v>0</v>
      </c>
      <c r="K30" s="773">
        <f>+SUM(INDEX(K:K,ROW()+1):INDEX(K:K,ROW(K36)-1))</f>
        <v>0</v>
      </c>
    </row>
    <row r="31" spans="2:11" ht="18" customHeight="1">
      <c r="B31" s="774">
        <v>1</v>
      </c>
      <c r="C31" s="730" t="s">
        <v>584</v>
      </c>
      <c r="D31" s="732"/>
      <c r="E31" s="734"/>
      <c r="F31" s="734"/>
      <c r="G31" s="734"/>
      <c r="H31" s="734"/>
      <c r="I31" s="734"/>
      <c r="J31" s="734"/>
      <c r="K31" s="768">
        <f>SUM(E31:J31)</f>
        <v>0</v>
      </c>
    </row>
    <row r="32" spans="2:11" ht="18" customHeight="1">
      <c r="B32" s="767" t="s">
        <v>193</v>
      </c>
      <c r="C32" s="733" t="s">
        <v>585</v>
      </c>
      <c r="D32" s="734"/>
      <c r="E32" s="734"/>
      <c r="F32" s="734"/>
      <c r="G32" s="734"/>
      <c r="H32" s="734"/>
      <c r="I32" s="734"/>
      <c r="J32" s="734"/>
      <c r="K32" s="768">
        <f>SUM(E32:J32)</f>
        <v>0</v>
      </c>
    </row>
    <row r="33" spans="2:11" ht="18" customHeight="1">
      <c r="B33" s="769">
        <v>3</v>
      </c>
      <c r="C33" s="733" t="s">
        <v>586</v>
      </c>
      <c r="D33" s="734"/>
      <c r="E33" s="734"/>
      <c r="F33" s="734"/>
      <c r="G33" s="734"/>
      <c r="H33" s="734"/>
      <c r="I33" s="734"/>
      <c r="J33" s="734"/>
      <c r="K33" s="768">
        <f>SUM(E33:J33)</f>
        <v>0</v>
      </c>
    </row>
    <row r="34" spans="2:11" ht="18" customHeight="1">
      <c r="B34" s="769">
        <v>4</v>
      </c>
      <c r="C34" s="735" t="s">
        <v>587</v>
      </c>
      <c r="D34" s="737"/>
      <c r="E34" s="734"/>
      <c r="F34" s="734"/>
      <c r="G34" s="734"/>
      <c r="H34" s="734"/>
      <c r="I34" s="734"/>
      <c r="J34" s="734"/>
      <c r="K34" s="768">
        <f>SUM(E34:J34)</f>
        <v>0</v>
      </c>
    </row>
    <row r="35" spans="2:11" ht="18" customHeight="1">
      <c r="B35" s="770">
        <v>5</v>
      </c>
      <c r="C35" s="735"/>
      <c r="D35" s="737"/>
      <c r="E35" s="737"/>
      <c r="F35" s="737"/>
      <c r="G35" s="737"/>
      <c r="H35" s="737"/>
      <c r="I35" s="737"/>
      <c r="J35" s="737"/>
      <c r="K35" s="768">
        <f>SUM(E35:J35)</f>
        <v>0</v>
      </c>
    </row>
    <row r="36" spans="2:11" ht="18" customHeight="1">
      <c r="B36" s="775" t="s">
        <v>207</v>
      </c>
      <c r="C36" s="776" t="s">
        <v>588</v>
      </c>
      <c r="D36" s="761">
        <f>+SUM(INDEX(D:D,ROW()+1):INDEX(D:D,ROW(D40)-1))</f>
        <v>0</v>
      </c>
      <c r="E36" s="761">
        <f>+SUM(INDEX(E:E,ROW()+1):INDEX(E:E,ROW(E40)-1))</f>
        <v>0</v>
      </c>
      <c r="F36" s="761">
        <f>+SUM(INDEX(F:F,ROW()+1):INDEX(F:F,ROW(F40)-1))</f>
        <v>0</v>
      </c>
      <c r="G36" s="761">
        <f>+SUM(INDEX(G:G,ROW()+1):INDEX(G:G,ROW(G40)-1))</f>
        <v>0</v>
      </c>
      <c r="H36" s="761">
        <f>+SUM(INDEX(H:H,ROW()+1):INDEX(H:H,ROW(H40)-1))</f>
        <v>0</v>
      </c>
      <c r="I36" s="761">
        <f>+SUM(INDEX(I:I,ROW()+1):INDEX(I:I,ROW(I40)-1))</f>
        <v>0</v>
      </c>
      <c r="J36" s="761">
        <f>+SUM(INDEX(J:J,ROW()+1):INDEX(J:J,ROW(J40)-1))</f>
        <v>0</v>
      </c>
      <c r="K36" s="773">
        <f>+SUM(INDEX(K:K,ROW()+1):INDEX(K:K,ROW(K40)-1))</f>
        <v>0</v>
      </c>
    </row>
    <row r="37" spans="2:11" ht="18" customHeight="1">
      <c r="B37" s="774">
        <v>4</v>
      </c>
      <c r="C37" s="731"/>
      <c r="D37" s="732"/>
      <c r="E37" s="732"/>
      <c r="F37" s="732"/>
      <c r="G37" s="732"/>
      <c r="H37" s="732"/>
      <c r="I37" s="732"/>
      <c r="J37" s="732"/>
      <c r="K37" s="777">
        <f>SUM(E37:J37)</f>
        <v>0</v>
      </c>
    </row>
    <row r="38" spans="2:11" ht="18" customHeight="1">
      <c r="B38" s="765">
        <v>2</v>
      </c>
      <c r="C38" s="731"/>
      <c r="D38" s="732"/>
      <c r="E38" s="732"/>
      <c r="F38" s="732"/>
      <c r="G38" s="732"/>
      <c r="H38" s="732"/>
      <c r="I38" s="732"/>
      <c r="J38" s="732"/>
      <c r="K38" s="768">
        <f>SUM(E38:J38)</f>
        <v>0</v>
      </c>
    </row>
    <row r="39" spans="2:11" ht="18" customHeight="1">
      <c r="B39" s="778" t="s">
        <v>589</v>
      </c>
      <c r="C39" s="736"/>
      <c r="D39" s="737"/>
      <c r="E39" s="737"/>
      <c r="F39" s="737"/>
      <c r="G39" s="737"/>
      <c r="H39" s="737"/>
      <c r="I39" s="737"/>
      <c r="J39" s="737"/>
      <c r="K39" s="768">
        <f>SUM(E39:J39)</f>
        <v>0</v>
      </c>
    </row>
    <row r="40" spans="2:11" ht="18" customHeight="1">
      <c r="B40" s="775"/>
      <c r="C40" s="779" t="s">
        <v>590</v>
      </c>
      <c r="D40" s="761">
        <f aca="true" t="shared" si="1" ref="D40:K40">+D14+D30+D36</f>
        <v>0</v>
      </c>
      <c r="E40" s="780">
        <f t="shared" si="1"/>
        <v>0</v>
      </c>
      <c r="F40" s="780">
        <f t="shared" si="1"/>
        <v>0</v>
      </c>
      <c r="G40" s="780">
        <f t="shared" si="1"/>
        <v>0</v>
      </c>
      <c r="H40" s="780">
        <f t="shared" si="1"/>
        <v>0</v>
      </c>
      <c r="I40" s="780">
        <f t="shared" si="1"/>
        <v>0</v>
      </c>
      <c r="J40" s="780">
        <f t="shared" si="1"/>
        <v>0</v>
      </c>
      <c r="K40" s="781">
        <f t="shared" si="1"/>
        <v>0</v>
      </c>
    </row>
    <row r="41" spans="2:11" ht="18" customHeight="1" thickBot="1">
      <c r="B41" s="782"/>
      <c r="C41" s="917" t="s">
        <v>591</v>
      </c>
      <c r="D41" s="918"/>
      <c r="E41" s="783">
        <f aca="true" t="shared" si="2" ref="E41:J41">IF($O40=0,0,E40/$O40)</f>
        <v>0</v>
      </c>
      <c r="F41" s="783">
        <f t="shared" si="2"/>
        <v>0</v>
      </c>
      <c r="G41" s="783">
        <f t="shared" si="2"/>
        <v>0</v>
      </c>
      <c r="H41" s="783">
        <f t="shared" si="2"/>
        <v>0</v>
      </c>
      <c r="I41" s="783">
        <f t="shared" si="2"/>
        <v>0</v>
      </c>
      <c r="J41" s="783">
        <f t="shared" si="2"/>
        <v>0</v>
      </c>
      <c r="K41" s="784">
        <f>SUM(E41:J41)</f>
        <v>0</v>
      </c>
    </row>
    <row r="42" ht="13.5" thickTop="1"/>
  </sheetData>
  <sheetProtection formatCells="0" formatColumns="0" formatRows="0" insertColumns="0" insertRows="0" selectLockedCells="1"/>
  <mergeCells count="8">
    <mergeCell ref="C41:D41"/>
    <mergeCell ref="B7:K7"/>
    <mergeCell ref="B10:J10"/>
    <mergeCell ref="B11:B12"/>
    <mergeCell ref="C11:C12"/>
    <mergeCell ref="D11:D12"/>
    <mergeCell ref="E11:J11"/>
    <mergeCell ref="K11:K12"/>
  </mergeCells>
  <printOptions horizontalCentered="1"/>
  <pageMargins left="0.2362204724409449" right="0.2362204724409449" top="0.5118110236220472" bottom="0.5118110236220472" header="0.2362204724409449" footer="0.2362204724409449"/>
  <pageSetup horizontalDpi="600" verticalDpi="600" orientation="landscape" paperSize="8" scale="51" r:id="rId1"/>
  <headerFooter alignWithMargins="0">
    <oddFooter>&amp;RСтрана &amp;P од &amp;N</oddFoot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6.28125" style="11" customWidth="1"/>
    <col min="3" max="3" width="41.8515625" style="6" customWidth="1"/>
    <col min="4" max="4" width="17.140625" style="6" customWidth="1"/>
    <col min="5" max="8" width="9.140625" style="6" customWidth="1"/>
    <col min="9" max="9" width="9.140625" style="337" customWidth="1"/>
    <col min="10" max="16384" width="9.140625" style="6" customWidth="1"/>
  </cols>
  <sheetData>
    <row r="1" spans="1:9" s="21" customFormat="1" ht="12.75">
      <c r="A1" s="21" t="s">
        <v>317</v>
      </c>
      <c r="C1" s="17"/>
      <c r="D1" s="17"/>
      <c r="I1" s="340"/>
    </row>
    <row r="2" spans="3:9" s="21" customFormat="1" ht="12.75">
      <c r="C2" s="23"/>
      <c r="D2" s="23"/>
      <c r="I2" s="340"/>
    </row>
    <row r="3" spans="1:9" s="21" customFormat="1" ht="12.75">
      <c r="A3" s="10"/>
      <c r="B3" s="15" t="str">
        <f>+CONCATENATE('Poc. strana'!$A$15," ",'Poc. strana'!$C$15)</f>
        <v>Назив енергетског субјекта: </v>
      </c>
      <c r="C3" s="95"/>
      <c r="D3" s="95"/>
      <c r="I3" s="340"/>
    </row>
    <row r="4" spans="1:9" s="21" customFormat="1" ht="12.75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  <c r="C4" s="95"/>
      <c r="D4" s="95"/>
      <c r="I4" s="340"/>
    </row>
    <row r="5" spans="1:9" s="21" customFormat="1" ht="12.75">
      <c r="A5" s="95"/>
      <c r="B5" s="15" t="str">
        <f>+CONCATENATE('Poc. strana'!$A$29," ",'Poc. strana'!$C$29)</f>
        <v>Датум обраде: </v>
      </c>
      <c r="C5" s="17"/>
      <c r="D5" s="17"/>
      <c r="I5" s="340"/>
    </row>
    <row r="6" spans="3:4" ht="12.75">
      <c r="C6" s="7"/>
      <c r="D6" s="7"/>
    </row>
    <row r="7" spans="2:8" ht="12.75">
      <c r="B7" s="932" t="s">
        <v>492</v>
      </c>
      <c r="C7" s="932"/>
      <c r="D7" s="932"/>
      <c r="E7" s="1"/>
      <c r="F7" s="1"/>
      <c r="G7" s="1"/>
      <c r="H7" s="1"/>
    </row>
    <row r="9" ht="13.5" thickBot="1">
      <c r="D9" s="97" t="s">
        <v>341</v>
      </c>
    </row>
    <row r="10" spans="2:9" s="70" customFormat="1" ht="26.25" thickTop="1">
      <c r="B10" s="61" t="s">
        <v>202</v>
      </c>
      <c r="C10" s="71" t="s">
        <v>261</v>
      </c>
      <c r="D10" s="614" t="str">
        <f>CONCATENATE("Остварење ",'Poc. strana'!$C$19)</f>
        <v>Остварење 2017</v>
      </c>
      <c r="I10" s="347"/>
    </row>
    <row r="11" spans="2:7" ht="24.75" customHeight="1">
      <c r="B11" s="49">
        <v>1</v>
      </c>
      <c r="C11" s="53" t="s">
        <v>339</v>
      </c>
      <c r="D11" s="72">
        <f>SUM(D12:D13)</f>
        <v>0</v>
      </c>
      <c r="F11" s="337"/>
      <c r="G11" s="337"/>
    </row>
    <row r="12" spans="2:8" ht="24.75" customHeight="1">
      <c r="B12" s="22" t="s">
        <v>230</v>
      </c>
      <c r="C12" s="13" t="s">
        <v>31</v>
      </c>
      <c r="D12" s="198"/>
      <c r="F12" s="337"/>
      <c r="G12" s="337"/>
      <c r="H12" s="337"/>
    </row>
    <row r="13" spans="2:8" ht="24.75" customHeight="1">
      <c r="B13" s="22" t="s">
        <v>231</v>
      </c>
      <c r="C13" s="13" t="s">
        <v>33</v>
      </c>
      <c r="D13" s="198"/>
      <c r="F13" s="337"/>
      <c r="G13" s="337"/>
      <c r="H13" s="337"/>
    </row>
    <row r="14" spans="2:7" ht="24.75" customHeight="1">
      <c r="B14" s="22" t="s">
        <v>193</v>
      </c>
      <c r="C14" s="13" t="s">
        <v>340</v>
      </c>
      <c r="D14" s="52">
        <f>SUM(D15:D16)</f>
        <v>0</v>
      </c>
      <c r="F14" s="337"/>
      <c r="G14" s="337"/>
    </row>
    <row r="15" spans="2:7" ht="24.75" customHeight="1">
      <c r="B15" s="22" t="s">
        <v>233</v>
      </c>
      <c r="C15" s="13" t="s">
        <v>32</v>
      </c>
      <c r="D15" s="198"/>
      <c r="F15" s="337"/>
      <c r="G15" s="337"/>
    </row>
    <row r="16" spans="2:7" ht="24.75" customHeight="1">
      <c r="B16" s="24" t="s">
        <v>234</v>
      </c>
      <c r="C16" s="13" t="s">
        <v>33</v>
      </c>
      <c r="D16" s="199"/>
      <c r="F16" s="337"/>
      <c r="G16" s="337"/>
    </row>
    <row r="17" spans="2:7" ht="24.75" customHeight="1">
      <c r="B17" s="60" t="s">
        <v>194</v>
      </c>
      <c r="C17" s="90" t="s">
        <v>412</v>
      </c>
      <c r="D17" s="91">
        <f>+D11+D14</f>
        <v>0</v>
      </c>
      <c r="F17" s="337"/>
      <c r="G17" s="337"/>
    </row>
    <row r="18" spans="2:7" ht="24.75" customHeight="1" thickBot="1">
      <c r="B18" s="50" t="s">
        <v>195</v>
      </c>
      <c r="C18" s="48" t="s">
        <v>413</v>
      </c>
      <c r="D18" s="341"/>
      <c r="F18" s="337"/>
      <c r="G18" s="337"/>
    </row>
    <row r="19" ht="25.5" customHeight="1" thickTop="1"/>
  </sheetData>
  <sheetProtection formatCells="0" insertRows="0" selectLockedCells="1"/>
  <mergeCells count="1">
    <mergeCell ref="B7:D7"/>
  </mergeCells>
  <printOptions horizontalCentered="1"/>
  <pageMargins left="0.236220472440945" right="0.236220472440945" top="0.511811023622047" bottom="0.511811023622047" header="0.236220472440945" footer="0.236220472440945"/>
  <pageSetup fitToHeight="1" fitToWidth="1" horizontalDpi="600" verticalDpi="600" orientation="landscape" paperSize="9" r:id="rId1"/>
  <headerFooter alignWithMargins="0">
    <oddFooter>&amp;R&amp;"Arial Narrow,Regular"Страна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5.8515625" style="0" customWidth="1"/>
    <col min="3" max="3" width="9.28125" style="0" customWidth="1"/>
    <col min="4" max="4" width="58.421875" style="0" customWidth="1"/>
    <col min="5" max="5" width="18.28125" style="0" customWidth="1"/>
    <col min="6" max="6" width="21.7109375" style="0" customWidth="1"/>
  </cols>
  <sheetData>
    <row r="1" spans="1:7" ht="12.75">
      <c r="A1" s="21" t="s">
        <v>317</v>
      </c>
      <c r="B1" s="551"/>
      <c r="C1" s="551"/>
      <c r="D1" s="552"/>
      <c r="E1" s="552"/>
      <c r="F1" s="551"/>
      <c r="G1" s="552"/>
    </row>
    <row r="2" spans="1:7" ht="12.75">
      <c r="A2" s="552"/>
      <c r="B2" s="551"/>
      <c r="C2" s="551"/>
      <c r="D2" s="552"/>
      <c r="E2" s="552"/>
      <c r="F2" s="551"/>
      <c r="G2" s="552"/>
    </row>
    <row r="3" spans="1:7" ht="12.75">
      <c r="A3" s="552"/>
      <c r="B3" s="551"/>
      <c r="C3" s="553"/>
      <c r="D3" s="554"/>
      <c r="E3" s="554"/>
      <c r="F3" s="551"/>
      <c r="G3" s="552"/>
    </row>
    <row r="4" spans="1:7" ht="12.75">
      <c r="A4" s="552"/>
      <c r="B4" s="551"/>
      <c r="C4" s="551"/>
      <c r="D4" s="552"/>
      <c r="E4" s="552"/>
      <c r="F4" s="551"/>
      <c r="G4" s="552"/>
    </row>
    <row r="5" spans="1:7" ht="12.75">
      <c r="A5" s="552"/>
      <c r="B5" s="551"/>
      <c r="C5" s="551"/>
      <c r="D5" s="552"/>
      <c r="E5" s="552"/>
      <c r="F5" s="551"/>
      <c r="G5" s="552"/>
    </row>
    <row r="6" spans="1:7" ht="12.75">
      <c r="A6" s="552"/>
      <c r="B6" s="551"/>
      <c r="C6" s="551"/>
      <c r="D6" s="552"/>
      <c r="E6" s="552"/>
      <c r="F6" s="551"/>
      <c r="G6" s="552"/>
    </row>
    <row r="7" spans="1:7" ht="12.75">
      <c r="A7" s="552"/>
      <c r="B7" s="788" t="s">
        <v>443</v>
      </c>
      <c r="C7" s="788"/>
      <c r="D7" s="788"/>
      <c r="E7" s="788"/>
      <c r="F7" s="788"/>
      <c r="G7" s="552"/>
    </row>
    <row r="8" spans="1:7" ht="12.75">
      <c r="A8" s="552"/>
      <c r="B8" s="551"/>
      <c r="C8" s="551"/>
      <c r="D8" s="552"/>
      <c r="E8" s="552"/>
      <c r="F8" s="551"/>
      <c r="G8" s="552"/>
    </row>
    <row r="9" spans="1:7" ht="13.5" thickBot="1">
      <c r="A9" s="552"/>
      <c r="B9" s="551"/>
      <c r="C9" s="551"/>
      <c r="D9" s="552"/>
      <c r="E9" s="552"/>
      <c r="F9" s="551"/>
      <c r="G9" s="552"/>
    </row>
    <row r="10" spans="1:7" ht="13.5" thickTop="1">
      <c r="A10" s="552"/>
      <c r="B10" s="789" t="s">
        <v>202</v>
      </c>
      <c r="C10" s="791" t="s">
        <v>444</v>
      </c>
      <c r="D10" s="792"/>
      <c r="E10" s="795" t="s">
        <v>445</v>
      </c>
      <c r="F10" s="797" t="s">
        <v>446</v>
      </c>
      <c r="G10" s="552"/>
    </row>
    <row r="11" spans="1:7" ht="12.75">
      <c r="A11" s="552"/>
      <c r="B11" s="790"/>
      <c r="C11" s="793"/>
      <c r="D11" s="794"/>
      <c r="E11" s="796"/>
      <c r="F11" s="798"/>
      <c r="G11" s="552"/>
    </row>
    <row r="12" spans="1:7" ht="24" customHeight="1">
      <c r="A12" s="552"/>
      <c r="B12" s="555">
        <v>1</v>
      </c>
      <c r="C12" s="556" t="s">
        <v>452</v>
      </c>
      <c r="D12" s="557" t="s">
        <v>496</v>
      </c>
      <c r="E12" s="556" t="str">
        <f>+"до 31 . марта "&amp;'Poc. strana'!$C$19+1</f>
        <v>до 31 . марта 2018</v>
      </c>
      <c r="F12" s="558" t="s">
        <v>447</v>
      </c>
      <c r="G12" s="552"/>
    </row>
    <row r="13" spans="1:7" ht="35.25" customHeight="1">
      <c r="A13" s="552"/>
      <c r="B13" s="559">
        <v>2</v>
      </c>
      <c r="C13" s="560" t="s">
        <v>453</v>
      </c>
      <c r="D13" s="561" t="s">
        <v>448</v>
      </c>
      <c r="E13" s="556" t="str">
        <f>+"до 31 . марта "&amp;'Poc. strana'!$C$19+1</f>
        <v>до 31 . марта 2018</v>
      </c>
      <c r="F13" s="562" t="s">
        <v>447</v>
      </c>
      <c r="G13" s="552"/>
    </row>
    <row r="14" spans="1:7" ht="24" customHeight="1">
      <c r="A14" s="552"/>
      <c r="B14" s="559">
        <v>3</v>
      </c>
      <c r="C14" s="560" t="s">
        <v>454</v>
      </c>
      <c r="D14" s="561" t="s">
        <v>449</v>
      </c>
      <c r="E14" s="556" t="str">
        <f>+"до 31 . марта "&amp;'Poc. strana'!$C$19+1</f>
        <v>до 31 . марта 2018</v>
      </c>
      <c r="F14" s="562" t="s">
        <v>447</v>
      </c>
      <c r="G14" s="552"/>
    </row>
    <row r="15" spans="1:7" ht="24" customHeight="1">
      <c r="A15" s="552"/>
      <c r="B15" s="559">
        <v>4</v>
      </c>
      <c r="C15" s="560" t="s">
        <v>455</v>
      </c>
      <c r="D15" s="561" t="s">
        <v>450</v>
      </c>
      <c r="E15" s="556" t="str">
        <f>+"до 31 . марта "&amp;'Poc. strana'!$C$19+1</f>
        <v>до 31 . марта 2018</v>
      </c>
      <c r="F15" s="562" t="s">
        <v>447</v>
      </c>
      <c r="G15" s="552"/>
    </row>
    <row r="16" spans="1:7" ht="24" customHeight="1">
      <c r="A16" s="552"/>
      <c r="B16" s="559">
        <v>5</v>
      </c>
      <c r="C16" s="560" t="s">
        <v>457</v>
      </c>
      <c r="D16" s="561" t="s">
        <v>456</v>
      </c>
      <c r="E16" s="556" t="str">
        <f>+"до 31 . марта "&amp;'Poc. strana'!$C$19+1</f>
        <v>до 31 . марта 2018</v>
      </c>
      <c r="F16" s="562" t="s">
        <v>447</v>
      </c>
      <c r="G16" s="552"/>
    </row>
    <row r="17" spans="1:7" ht="24" customHeight="1">
      <c r="A17" s="552"/>
      <c r="B17" s="559">
        <v>6</v>
      </c>
      <c r="C17" s="560" t="s">
        <v>459</v>
      </c>
      <c r="D17" s="561" t="s">
        <v>458</v>
      </c>
      <c r="E17" s="556" t="str">
        <f>+"до 31 . марта "&amp;'Poc. strana'!$C$19+1</f>
        <v>до 31 . марта 2018</v>
      </c>
      <c r="F17" s="562" t="s">
        <v>447</v>
      </c>
      <c r="G17" s="552"/>
    </row>
    <row r="18" spans="1:7" ht="24" customHeight="1">
      <c r="A18" s="552"/>
      <c r="B18" s="559">
        <v>7</v>
      </c>
      <c r="C18" s="560" t="s">
        <v>460</v>
      </c>
      <c r="D18" s="563" t="s">
        <v>461</v>
      </c>
      <c r="E18" s="556" t="str">
        <f>+"до 31 . марта "&amp;'Poc. strana'!$C$19+1</f>
        <v>до 31 . марта 2018</v>
      </c>
      <c r="F18" s="562" t="s">
        <v>447</v>
      </c>
      <c r="G18" s="552"/>
    </row>
    <row r="19" spans="1:7" ht="24" customHeight="1">
      <c r="A19" s="552"/>
      <c r="B19" s="564" t="s">
        <v>259</v>
      </c>
      <c r="C19" s="560" t="s">
        <v>463</v>
      </c>
      <c r="D19" s="563" t="s">
        <v>462</v>
      </c>
      <c r="E19" s="556" t="str">
        <f>+"до 31 . марта "&amp;'Poc. strana'!$C$19+1</f>
        <v>до 31 . марта 2018</v>
      </c>
      <c r="F19" s="562" t="s">
        <v>447</v>
      </c>
      <c r="G19" s="552"/>
    </row>
    <row r="20" spans="1:7" ht="24" customHeight="1">
      <c r="A20" s="552"/>
      <c r="B20" s="559">
        <v>9</v>
      </c>
      <c r="C20" s="560" t="s">
        <v>464</v>
      </c>
      <c r="D20" s="563" t="s">
        <v>451</v>
      </c>
      <c r="E20" s="556" t="str">
        <f>+"до 31 . марта "&amp;'Poc. strana'!$C$19+1</f>
        <v>до 31 . марта 2018</v>
      </c>
      <c r="F20" s="562" t="s">
        <v>447</v>
      </c>
      <c r="G20" s="552"/>
    </row>
    <row r="21" spans="1:7" ht="24" customHeight="1">
      <c r="A21" s="552"/>
      <c r="B21" s="559">
        <v>10</v>
      </c>
      <c r="C21" s="560" t="s">
        <v>465</v>
      </c>
      <c r="D21" s="563" t="s">
        <v>493</v>
      </c>
      <c r="E21" s="556" t="str">
        <f>+"до 31 . марта "&amp;'Poc. strana'!$C$19+1</f>
        <v>до 31 . марта 2018</v>
      </c>
      <c r="F21" s="562" t="s">
        <v>447</v>
      </c>
      <c r="G21" s="552"/>
    </row>
    <row r="22" spans="1:7" ht="24" customHeight="1">
      <c r="A22" s="552"/>
      <c r="B22" s="568">
        <v>11</v>
      </c>
      <c r="C22" s="569" t="s">
        <v>466</v>
      </c>
      <c r="D22" s="561" t="s">
        <v>494</v>
      </c>
      <c r="E22" s="556" t="str">
        <f>+"до 31 . марта "&amp;'Poc. strana'!$C$19+1</f>
        <v>до 31 . марта 2018</v>
      </c>
      <c r="F22" s="562" t="s">
        <v>447</v>
      </c>
      <c r="G22" s="552"/>
    </row>
    <row r="23" spans="1:7" ht="24" customHeight="1" thickBot="1">
      <c r="A23" s="567"/>
      <c r="B23" s="565">
        <v>12</v>
      </c>
      <c r="C23" s="571" t="s">
        <v>467</v>
      </c>
      <c r="D23" s="570" t="s">
        <v>468</v>
      </c>
      <c r="E23" s="643" t="str">
        <f>+"до 31 . марта "&amp;'Poc. strana'!$C$19+1</f>
        <v>до 31 . марта 2018</v>
      </c>
      <c r="F23" s="566" t="s">
        <v>447</v>
      </c>
      <c r="G23" s="567"/>
    </row>
    <row r="24" ht="13.5" thickTop="1"/>
  </sheetData>
  <sheetProtection/>
  <mergeCells count="5">
    <mergeCell ref="B7:F7"/>
    <mergeCell ref="B10:B11"/>
    <mergeCell ref="C10:D11"/>
    <mergeCell ref="E10:E11"/>
    <mergeCell ref="F10:F11"/>
  </mergeCells>
  <printOptions/>
  <pageMargins left="0.7" right="0.7" top="0.75" bottom="0.75" header="0.3" footer="0.3"/>
  <pageSetup horizontalDpi="600" verticalDpi="600" orientation="portrait" scale="75" r:id="rId1"/>
  <ignoredErrors>
    <ignoredError sqref="B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O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.140625" style="46" customWidth="1"/>
    <col min="2" max="2" width="7.421875" style="46" customWidth="1"/>
    <col min="3" max="3" width="51.140625" style="46" bestFit="1" customWidth="1"/>
    <col min="4" max="5" width="16.8515625" style="46" customWidth="1"/>
    <col min="6" max="6" width="18.8515625" style="46" customWidth="1"/>
    <col min="7" max="8" width="9.140625" style="46" customWidth="1"/>
    <col min="9" max="9" width="23.7109375" style="46" customWidth="1"/>
    <col min="10" max="16384" width="9.140625" style="46" customWidth="1"/>
  </cols>
  <sheetData>
    <row r="1" s="21" customFormat="1" ht="12.75">
      <c r="A1" s="21" t="s">
        <v>317</v>
      </c>
    </row>
    <row r="2" s="21" customFormat="1" ht="12.75"/>
    <row r="3" spans="2:67" s="10" customFormat="1" ht="17.25" customHeight="1">
      <c r="B3" s="15" t="str">
        <f>+CONCATENATE('Poc. strana'!$A$15," ",'Poc. strana'!$C$15)</f>
        <v>Назив енергетског субјекта: </v>
      </c>
      <c r="C3" s="9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</row>
    <row r="4" spans="1:3" s="10" customFormat="1" ht="17.25" customHeight="1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  <c r="C4" s="9"/>
    </row>
    <row r="5" spans="1:3" s="10" customFormat="1" ht="18.75" customHeight="1">
      <c r="A5" s="95"/>
      <c r="B5" s="15" t="str">
        <f>+CONCATENATE('Poc. strana'!$A$29," ",'Poc. strana'!$C$29)</f>
        <v>Датум обраде: </v>
      </c>
      <c r="C5" s="9"/>
    </row>
    <row r="6" spans="1:3" s="10" customFormat="1" ht="18.75" customHeight="1">
      <c r="A6" s="95"/>
      <c r="B6" s="15"/>
      <c r="C6" s="9"/>
    </row>
    <row r="7" spans="2:6" ht="12.75">
      <c r="B7" s="799" t="s">
        <v>495</v>
      </c>
      <c r="C7" s="799"/>
      <c r="D7" s="799"/>
      <c r="E7" s="799"/>
      <c r="F7" s="462"/>
    </row>
    <row r="8" spans="2:6" ht="12.75">
      <c r="B8" s="73"/>
      <c r="C8" s="73"/>
      <c r="D8" s="73"/>
      <c r="E8" s="73"/>
      <c r="F8" s="73"/>
    </row>
    <row r="9" ht="13.5" thickBot="1">
      <c r="E9" s="134" t="s">
        <v>44</v>
      </c>
    </row>
    <row r="10" spans="2:8" ht="64.5" thickTop="1">
      <c r="B10" s="460" t="s">
        <v>202</v>
      </c>
      <c r="C10" s="456" t="s">
        <v>261</v>
      </c>
      <c r="D10" s="456" t="s">
        <v>283</v>
      </c>
      <c r="E10" s="461" t="s">
        <v>59</v>
      </c>
      <c r="H10"/>
    </row>
    <row r="11" spans="2:11" ht="15.75">
      <c r="B11" s="135">
        <v>1</v>
      </c>
      <c r="C11" s="136" t="s">
        <v>407</v>
      </c>
      <c r="D11" s="137" t="s">
        <v>410</v>
      </c>
      <c r="E11" s="635">
        <f>+'3 Oper Troskovi OP'!$E$114+'3 Oper Troskovi OP'!$F$114</f>
        <v>0</v>
      </c>
      <c r="H11"/>
      <c r="I11"/>
      <c r="J11"/>
      <c r="K11"/>
    </row>
    <row r="12" spans="2:11" ht="15.75">
      <c r="B12" s="464" t="s">
        <v>409</v>
      </c>
      <c r="C12" s="139" t="s">
        <v>191</v>
      </c>
      <c r="D12" s="140" t="s">
        <v>66</v>
      </c>
      <c r="E12" s="636">
        <f>+'4 Trosаk Prenosа'!$D$11</f>
        <v>0</v>
      </c>
      <c r="H12"/>
      <c r="I12"/>
      <c r="J12"/>
      <c r="K12"/>
    </row>
    <row r="13" spans="2:11" ht="15.75">
      <c r="B13" s="138" t="s">
        <v>265</v>
      </c>
      <c r="C13" s="463" t="s">
        <v>408</v>
      </c>
      <c r="D13" s="465" t="s">
        <v>45</v>
      </c>
      <c r="E13" s="636">
        <f>SUM(E11:E12)</f>
        <v>0</v>
      </c>
      <c r="H13"/>
      <c r="I13"/>
      <c r="J13"/>
      <c r="K13"/>
    </row>
    <row r="14" spans="2:11" ht="15.75">
      <c r="B14" s="138" t="s">
        <v>273</v>
      </c>
      <c r="C14" s="139" t="s">
        <v>46</v>
      </c>
      <c r="D14" s="140" t="s">
        <v>47</v>
      </c>
      <c r="E14" s="637">
        <f>+'7 Sredstva'!$D$22</f>
        <v>0</v>
      </c>
      <c r="H14"/>
      <c r="I14"/>
      <c r="J14"/>
      <c r="K14"/>
    </row>
    <row r="15" spans="2:11" ht="12.75">
      <c r="B15" s="138" t="s">
        <v>56</v>
      </c>
      <c r="C15" s="139" t="s">
        <v>48</v>
      </c>
      <c r="D15" s="140" t="s">
        <v>49</v>
      </c>
      <c r="E15" s="638">
        <f>+'5 PPCK'!$D$17</f>
        <v>0</v>
      </c>
      <c r="H15"/>
      <c r="I15"/>
      <c r="J15"/>
      <c r="K15"/>
    </row>
    <row r="16" spans="2:11" ht="15.75">
      <c r="B16" s="138" t="s">
        <v>60</v>
      </c>
      <c r="C16" s="139" t="s">
        <v>50</v>
      </c>
      <c r="D16" s="140" t="s">
        <v>296</v>
      </c>
      <c r="E16" s="639">
        <f>+'7 Sredstva'!$D$20</f>
        <v>0</v>
      </c>
      <c r="H16"/>
      <c r="I16"/>
      <c r="J16"/>
      <c r="K16"/>
    </row>
    <row r="17" spans="2:11" ht="12.75">
      <c r="B17" s="447" t="s">
        <v>61</v>
      </c>
      <c r="C17" s="448" t="s">
        <v>411</v>
      </c>
      <c r="D17" s="140"/>
      <c r="E17" s="639">
        <f>+E15*E16</f>
        <v>0</v>
      </c>
      <c r="H17"/>
      <c r="I17"/>
      <c r="J17"/>
      <c r="K17"/>
    </row>
    <row r="18" spans="2:11" ht="15.75">
      <c r="B18" s="138" t="s">
        <v>62</v>
      </c>
      <c r="C18" s="141" t="s">
        <v>51</v>
      </c>
      <c r="D18" s="140" t="s">
        <v>184</v>
      </c>
      <c r="E18" s="639">
        <f>+'8 Gubici'!$R$16</f>
        <v>0</v>
      </c>
      <c r="H18"/>
      <c r="I18"/>
      <c r="J18"/>
      <c r="K18"/>
    </row>
    <row r="19" spans="2:11" ht="15.75">
      <c r="B19" s="138" t="s">
        <v>63</v>
      </c>
      <c r="C19" s="139" t="s">
        <v>52</v>
      </c>
      <c r="D19" s="140" t="s">
        <v>53</v>
      </c>
      <c r="E19" s="640">
        <f>+'9 Ostali Prih'!$D$19</f>
        <v>0</v>
      </c>
      <c r="H19"/>
      <c r="I19"/>
      <c r="J19"/>
      <c r="K19"/>
    </row>
    <row r="20" spans="2:11" ht="15.75">
      <c r="B20" s="138" t="s">
        <v>64</v>
      </c>
      <c r="C20" s="139" t="s">
        <v>54</v>
      </c>
      <c r="D20" s="140" t="s">
        <v>55</v>
      </c>
      <c r="E20" s="642"/>
      <c r="H20"/>
      <c r="I20"/>
      <c r="J20"/>
      <c r="K20"/>
    </row>
    <row r="21" spans="2:11" ht="16.5" thickBot="1">
      <c r="B21" s="307" t="s">
        <v>65</v>
      </c>
      <c r="C21" s="308" t="s">
        <v>179</v>
      </c>
      <c r="D21" s="309" t="s">
        <v>180</v>
      </c>
      <c r="E21" s="641">
        <f>E13+E14+E17+E18-E19+E20</f>
        <v>0</v>
      </c>
      <c r="H21"/>
      <c r="I21"/>
      <c r="J21"/>
      <c r="K21"/>
    </row>
    <row r="22" ht="13.5" thickTop="1">
      <c r="H22"/>
    </row>
  </sheetData>
  <sheetProtection selectLockedCells="1" selectUnlockedCells="1"/>
  <mergeCells count="1">
    <mergeCell ref="B7:E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27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152" customWidth="1"/>
    <col min="2" max="2" width="10.57421875" style="155" customWidth="1"/>
    <col min="3" max="3" width="60.28125" style="171" customWidth="1"/>
    <col min="4" max="4" width="24.57421875" style="152" customWidth="1"/>
    <col min="5" max="6" width="15.8515625" style="152" customWidth="1"/>
    <col min="7" max="7" width="15.7109375" style="152" customWidth="1"/>
    <col min="8" max="8" width="9.140625" style="152" customWidth="1"/>
    <col min="9" max="9" width="53.00390625" style="152" customWidth="1"/>
    <col min="10" max="16384" width="9.140625" style="152" customWidth="1"/>
  </cols>
  <sheetData>
    <row r="1" spans="1:6" s="142" customFormat="1" ht="12.75">
      <c r="A1" s="21" t="s">
        <v>317</v>
      </c>
      <c r="B1" s="21"/>
      <c r="C1" s="143"/>
      <c r="D1" s="143"/>
      <c r="E1" s="143"/>
      <c r="F1" s="143"/>
    </row>
    <row r="2" spans="1:6" s="142" customFormat="1" ht="12.75">
      <c r="A2" s="21"/>
      <c r="B2" s="21"/>
      <c r="C2" s="146"/>
      <c r="D2" s="146"/>
      <c r="E2" s="146"/>
      <c r="F2" s="146"/>
    </row>
    <row r="3" spans="1:6" s="142" customFormat="1" ht="12.75">
      <c r="A3" s="10"/>
      <c r="B3" s="15" t="str">
        <f>+CONCATENATE('Poc. strana'!$A$15," ",'Poc. strana'!$C$15)</f>
        <v>Назив енергетског субјекта: </v>
      </c>
      <c r="C3" s="143"/>
      <c r="D3" s="143"/>
      <c r="E3" s="143"/>
      <c r="F3" s="143"/>
    </row>
    <row r="4" spans="1:6" s="142" customFormat="1" ht="12.75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  <c r="C4" s="143"/>
      <c r="D4" s="143"/>
      <c r="E4" s="143"/>
      <c r="F4" s="143"/>
    </row>
    <row r="5" spans="1:6" s="142" customFormat="1" ht="12.75">
      <c r="A5" s="95"/>
      <c r="B5" s="15" t="str">
        <f>+CONCATENATE('Poc. strana'!$A$29," ",'Poc. strana'!$C$29)</f>
        <v>Датум обраде: </v>
      </c>
      <c r="C5" s="143"/>
      <c r="D5" s="143"/>
      <c r="E5" s="143"/>
      <c r="F5" s="143"/>
    </row>
    <row r="6" spans="1:64" s="150" customFormat="1" ht="19.5" customHeight="1">
      <c r="A6" s="147"/>
      <c r="B6" s="148"/>
      <c r="C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</row>
    <row r="7" spans="2:7" ht="12.75">
      <c r="B7" s="800" t="s">
        <v>405</v>
      </c>
      <c r="C7" s="800"/>
      <c r="D7" s="800"/>
      <c r="E7" s="800"/>
      <c r="F7" s="801"/>
      <c r="G7" s="801"/>
    </row>
    <row r="8" spans="2:7" ht="12.75">
      <c r="B8" s="153"/>
      <c r="C8" s="153"/>
      <c r="D8" s="153"/>
      <c r="E8" s="153"/>
      <c r="F8" s="154"/>
      <c r="G8" s="154"/>
    </row>
    <row r="9" spans="3:7" ht="13.5" thickBot="1">
      <c r="C9" s="156"/>
      <c r="D9" s="157"/>
      <c r="E9" s="157"/>
      <c r="G9" s="158" t="s">
        <v>226</v>
      </c>
    </row>
    <row r="10" spans="2:7" s="159" customFormat="1" ht="77.25" thickTop="1">
      <c r="B10" s="160" t="s">
        <v>202</v>
      </c>
      <c r="C10" s="161" t="s">
        <v>261</v>
      </c>
      <c r="D10" s="105" t="s">
        <v>255</v>
      </c>
      <c r="E10" s="105" t="s">
        <v>352</v>
      </c>
      <c r="F10" s="162" t="s">
        <v>420</v>
      </c>
      <c r="G10" s="106" t="s">
        <v>254</v>
      </c>
    </row>
    <row r="11" spans="2:7" ht="12.75">
      <c r="B11" s="163" t="s">
        <v>205</v>
      </c>
      <c r="C11" s="164" t="s">
        <v>177</v>
      </c>
      <c r="D11" s="165"/>
      <c r="E11" s="165"/>
      <c r="F11" s="165"/>
      <c r="G11" s="279"/>
    </row>
    <row r="12" spans="2:7" ht="12.75">
      <c r="B12" s="218" t="s">
        <v>192</v>
      </c>
      <c r="C12" s="220" t="s">
        <v>212</v>
      </c>
      <c r="D12" s="221"/>
      <c r="E12" s="317"/>
      <c r="F12" s="317"/>
      <c r="G12" s="170"/>
    </row>
    <row r="13" spans="2:7" ht="12.75">
      <c r="B13" s="223" t="s">
        <v>230</v>
      </c>
      <c r="C13" s="225" t="s">
        <v>263</v>
      </c>
      <c r="D13" s="226"/>
      <c r="E13" s="318"/>
      <c r="F13" s="318"/>
      <c r="G13" s="293"/>
    </row>
    <row r="14" spans="2:7" ht="12.75">
      <c r="B14" s="223" t="s">
        <v>67</v>
      </c>
      <c r="C14" s="225" t="s">
        <v>145</v>
      </c>
      <c r="D14" s="226"/>
      <c r="E14" s="318"/>
      <c r="F14" s="318"/>
      <c r="G14" s="293"/>
    </row>
    <row r="15" spans="2:7" ht="12.75">
      <c r="B15" s="229" t="s">
        <v>100</v>
      </c>
      <c r="C15" s="231" t="s">
        <v>92</v>
      </c>
      <c r="D15" s="232"/>
      <c r="E15" s="319"/>
      <c r="F15" s="319"/>
      <c r="G15" s="293"/>
    </row>
    <row r="16" spans="2:10" ht="12.75">
      <c r="B16" s="229" t="s">
        <v>146</v>
      </c>
      <c r="C16" s="231" t="s">
        <v>93</v>
      </c>
      <c r="D16" s="25"/>
      <c r="E16" s="449"/>
      <c r="F16" s="449"/>
      <c r="G16" s="293">
        <f>SUM(E16:F16)</f>
        <v>0</v>
      </c>
      <c r="J16" s="338"/>
    </row>
    <row r="17" spans="2:10" ht="12.75">
      <c r="B17" s="229" t="s">
        <v>147</v>
      </c>
      <c r="C17" s="231" t="s">
        <v>94</v>
      </c>
      <c r="D17" s="25"/>
      <c r="E17" s="449"/>
      <c r="F17" s="449"/>
      <c r="G17" s="293">
        <f>SUM(E17:F17)</f>
        <v>0</v>
      </c>
      <c r="J17" s="338"/>
    </row>
    <row r="18" spans="2:10" ht="12.75">
      <c r="B18" s="229" t="s">
        <v>101</v>
      </c>
      <c r="C18" s="231" t="s">
        <v>95</v>
      </c>
      <c r="D18" s="232"/>
      <c r="E18" s="450"/>
      <c r="F18" s="450"/>
      <c r="G18" s="293"/>
      <c r="J18" s="338"/>
    </row>
    <row r="19" spans="2:10" ht="12.75">
      <c r="B19" s="229" t="s">
        <v>148</v>
      </c>
      <c r="C19" s="231" t="str">
        <f>+C16</f>
        <v>Текуће одржавање</v>
      </c>
      <c r="D19" s="25"/>
      <c r="E19" s="449"/>
      <c r="F19" s="449"/>
      <c r="G19" s="293">
        <f>SUM(E19:F19)</f>
        <v>0</v>
      </c>
      <c r="J19" s="338"/>
    </row>
    <row r="20" spans="2:10" ht="12.75">
      <c r="B20" s="229" t="s">
        <v>149</v>
      </c>
      <c r="C20" s="231" t="str">
        <f>+C17</f>
        <v>Инвестиционо одржавање</v>
      </c>
      <c r="D20" s="25"/>
      <c r="E20" s="449"/>
      <c r="F20" s="449"/>
      <c r="G20" s="293">
        <f>SUM(E20:F20)</f>
        <v>0</v>
      </c>
      <c r="J20" s="338"/>
    </row>
    <row r="21" spans="2:10" ht="12.75">
      <c r="B21" s="229" t="s">
        <v>150</v>
      </c>
      <c r="C21" s="231" t="s">
        <v>96</v>
      </c>
      <c r="D21" s="25"/>
      <c r="E21" s="449"/>
      <c r="F21" s="449"/>
      <c r="G21" s="293">
        <f>SUM(E21:F21)</f>
        <v>0</v>
      </c>
      <c r="J21" s="338"/>
    </row>
    <row r="22" spans="2:10" ht="12.75">
      <c r="B22" s="229" t="s">
        <v>151</v>
      </c>
      <c r="C22" s="231" t="s">
        <v>119</v>
      </c>
      <c r="D22" s="25"/>
      <c r="E22" s="449"/>
      <c r="F22" s="449"/>
      <c r="G22" s="293">
        <f>SUM(E22:F22)</f>
        <v>0</v>
      </c>
      <c r="J22" s="338"/>
    </row>
    <row r="23" spans="2:10" ht="12.75">
      <c r="B23" s="229" t="s">
        <v>68</v>
      </c>
      <c r="C23" s="231" t="s">
        <v>97</v>
      </c>
      <c r="D23" s="232"/>
      <c r="E23" s="450"/>
      <c r="F23" s="450"/>
      <c r="G23" s="293"/>
      <c r="J23" s="338"/>
    </row>
    <row r="24" spans="2:10" ht="12.75">
      <c r="B24" s="229" t="s">
        <v>167</v>
      </c>
      <c r="C24" s="231" t="s">
        <v>118</v>
      </c>
      <c r="D24" s="25"/>
      <c r="E24" s="449"/>
      <c r="F24" s="449"/>
      <c r="G24" s="293">
        <f aca="true" t="shared" si="0" ref="G24:G30">SUM(E24:F24)</f>
        <v>0</v>
      </c>
      <c r="J24" s="338"/>
    </row>
    <row r="25" spans="2:10" ht="12.75">
      <c r="B25" s="229" t="s">
        <v>168</v>
      </c>
      <c r="C25" s="231" t="s">
        <v>117</v>
      </c>
      <c r="D25" s="25"/>
      <c r="E25" s="449"/>
      <c r="F25" s="449"/>
      <c r="G25" s="293">
        <f t="shared" si="0"/>
        <v>0</v>
      </c>
      <c r="J25" s="338"/>
    </row>
    <row r="26" spans="2:10" ht="12.75">
      <c r="B26" s="229" t="s">
        <v>169</v>
      </c>
      <c r="C26" s="231" t="s">
        <v>116</v>
      </c>
      <c r="D26" s="25"/>
      <c r="E26" s="449"/>
      <c r="F26" s="449"/>
      <c r="G26" s="293">
        <f t="shared" si="0"/>
        <v>0</v>
      </c>
      <c r="J26" s="338"/>
    </row>
    <row r="27" spans="2:10" ht="12.75">
      <c r="B27" s="229" t="s">
        <v>170</v>
      </c>
      <c r="C27" s="231" t="s">
        <v>98</v>
      </c>
      <c r="D27" s="25"/>
      <c r="E27" s="449"/>
      <c r="F27" s="449"/>
      <c r="G27" s="293">
        <f t="shared" si="0"/>
        <v>0</v>
      </c>
      <c r="J27" s="338"/>
    </row>
    <row r="28" spans="2:10" ht="12.75">
      <c r="B28" s="229" t="s">
        <v>171</v>
      </c>
      <c r="C28" s="231" t="s">
        <v>99</v>
      </c>
      <c r="D28" s="25"/>
      <c r="E28" s="449"/>
      <c r="F28" s="449"/>
      <c r="G28" s="293">
        <f t="shared" si="0"/>
        <v>0</v>
      </c>
      <c r="J28" s="338"/>
    </row>
    <row r="29" spans="2:10" ht="12.75">
      <c r="B29" s="229" t="s">
        <v>172</v>
      </c>
      <c r="C29" s="231" t="s">
        <v>115</v>
      </c>
      <c r="D29" s="25"/>
      <c r="E29" s="449"/>
      <c r="F29" s="449"/>
      <c r="G29" s="293">
        <f t="shared" si="0"/>
        <v>0</v>
      </c>
      <c r="J29" s="338"/>
    </row>
    <row r="30" spans="2:10" ht="12.75">
      <c r="B30" s="234" t="s">
        <v>231</v>
      </c>
      <c r="C30" s="236" t="s">
        <v>264</v>
      </c>
      <c r="D30" s="25"/>
      <c r="E30" s="451"/>
      <c r="F30" s="451"/>
      <c r="G30" s="293">
        <f t="shared" si="0"/>
        <v>0</v>
      </c>
      <c r="J30" s="338"/>
    </row>
    <row r="31" spans="2:10" ht="12.75">
      <c r="B31" s="229" t="s">
        <v>232</v>
      </c>
      <c r="C31" s="231" t="s">
        <v>213</v>
      </c>
      <c r="D31" s="232"/>
      <c r="E31" s="450"/>
      <c r="F31" s="450"/>
      <c r="G31" s="293"/>
      <c r="J31" s="338"/>
    </row>
    <row r="32" spans="2:10" ht="12.75">
      <c r="B32" s="223" t="s">
        <v>34</v>
      </c>
      <c r="C32" s="238" t="s">
        <v>38</v>
      </c>
      <c r="D32" s="547"/>
      <c r="E32" s="548"/>
      <c r="F32" s="549"/>
      <c r="G32" s="293"/>
      <c r="J32" s="338"/>
    </row>
    <row r="33" spans="2:10" ht="12.75">
      <c r="B33" s="223" t="s">
        <v>439</v>
      </c>
      <c r="C33" s="238" t="s">
        <v>441</v>
      </c>
      <c r="D33" s="25"/>
      <c r="E33" s="449"/>
      <c r="F33" s="453"/>
      <c r="G33" s="293">
        <f>SUM(E33:F33)</f>
        <v>0</v>
      </c>
      <c r="J33" s="338"/>
    </row>
    <row r="34" spans="2:10" ht="25.5">
      <c r="B34" s="223" t="s">
        <v>440</v>
      </c>
      <c r="C34" s="546" t="s">
        <v>442</v>
      </c>
      <c r="D34" s="25"/>
      <c r="E34" s="449"/>
      <c r="F34" s="453"/>
      <c r="G34" s="293">
        <f>SUM(E34:F34)</f>
        <v>0</v>
      </c>
      <c r="J34" s="338"/>
    </row>
    <row r="35" spans="2:10" ht="12.75">
      <c r="B35" s="229" t="s">
        <v>35</v>
      </c>
      <c r="C35" s="239" t="s">
        <v>102</v>
      </c>
      <c r="D35" s="232"/>
      <c r="E35" s="450"/>
      <c r="F35" s="450"/>
      <c r="G35" s="293"/>
      <c r="J35" s="338"/>
    </row>
    <row r="36" spans="2:10" ht="12.75">
      <c r="B36" s="229" t="s">
        <v>110</v>
      </c>
      <c r="C36" s="239" t="s">
        <v>103</v>
      </c>
      <c r="D36" s="25"/>
      <c r="E36" s="451"/>
      <c r="F36" s="451"/>
      <c r="G36" s="293">
        <f aca="true" t="shared" si="1" ref="G36:G44">SUM(E36:F36)</f>
        <v>0</v>
      </c>
      <c r="J36" s="338"/>
    </row>
    <row r="37" spans="2:10" ht="12.75">
      <c r="B37" s="234" t="s">
        <v>111</v>
      </c>
      <c r="C37" s="239" t="s">
        <v>104</v>
      </c>
      <c r="D37" s="25"/>
      <c r="E37" s="449"/>
      <c r="F37" s="451"/>
      <c r="G37" s="293">
        <f t="shared" si="1"/>
        <v>0</v>
      </c>
      <c r="J37" s="338"/>
    </row>
    <row r="38" spans="2:10" ht="12.75">
      <c r="B38" s="229" t="s">
        <v>112</v>
      </c>
      <c r="C38" s="239" t="s">
        <v>105</v>
      </c>
      <c r="D38" s="25"/>
      <c r="E38" s="449"/>
      <c r="F38" s="451"/>
      <c r="G38" s="293">
        <f t="shared" si="1"/>
        <v>0</v>
      </c>
      <c r="J38" s="338"/>
    </row>
    <row r="39" spans="2:10" ht="12.75">
      <c r="B39" s="234" t="s">
        <v>113</v>
      </c>
      <c r="C39" s="239" t="s">
        <v>106</v>
      </c>
      <c r="D39" s="25"/>
      <c r="E39" s="449"/>
      <c r="F39" s="451"/>
      <c r="G39" s="293">
        <f t="shared" si="1"/>
        <v>0</v>
      </c>
      <c r="J39" s="338"/>
    </row>
    <row r="40" spans="2:10" ht="12.75">
      <c r="B40" s="229" t="s">
        <v>114</v>
      </c>
      <c r="C40" s="240" t="s">
        <v>107</v>
      </c>
      <c r="D40" s="25"/>
      <c r="E40" s="449"/>
      <c r="F40" s="451"/>
      <c r="G40" s="293">
        <f t="shared" si="1"/>
        <v>0</v>
      </c>
      <c r="J40" s="338"/>
    </row>
    <row r="41" spans="2:10" ht="12.75">
      <c r="B41" s="234" t="s">
        <v>36</v>
      </c>
      <c r="C41" s="240" t="s">
        <v>108</v>
      </c>
      <c r="D41" s="25"/>
      <c r="E41" s="451"/>
      <c r="F41" s="451"/>
      <c r="G41" s="293">
        <f t="shared" si="1"/>
        <v>0</v>
      </c>
      <c r="J41" s="338"/>
    </row>
    <row r="42" spans="2:10" ht="12.75">
      <c r="B42" s="234" t="s">
        <v>109</v>
      </c>
      <c r="C42" s="243" t="s">
        <v>37</v>
      </c>
      <c r="D42" s="116"/>
      <c r="E42" s="451"/>
      <c r="F42" s="451"/>
      <c r="G42" s="294">
        <f t="shared" si="1"/>
        <v>0</v>
      </c>
      <c r="J42" s="338"/>
    </row>
    <row r="43" spans="2:10" ht="12.75">
      <c r="B43" s="229" t="s">
        <v>472</v>
      </c>
      <c r="C43" s="577" t="s">
        <v>470</v>
      </c>
      <c r="D43" s="116"/>
      <c r="E43" s="451"/>
      <c r="F43" s="451"/>
      <c r="G43" s="294">
        <f t="shared" si="1"/>
        <v>0</v>
      </c>
      <c r="J43" s="338"/>
    </row>
    <row r="44" spans="2:10" ht="12.75">
      <c r="B44" s="241" t="s">
        <v>473</v>
      </c>
      <c r="C44" s="578" t="s">
        <v>471</v>
      </c>
      <c r="D44" s="116"/>
      <c r="E44" s="451"/>
      <c r="F44" s="451"/>
      <c r="G44" s="294">
        <f t="shared" si="1"/>
        <v>0</v>
      </c>
      <c r="J44" s="338"/>
    </row>
    <row r="45" spans="2:10" ht="12.75">
      <c r="B45" s="575" t="s">
        <v>193</v>
      </c>
      <c r="C45" s="579" t="s">
        <v>214</v>
      </c>
      <c r="D45" s="576"/>
      <c r="E45" s="580"/>
      <c r="F45" s="580"/>
      <c r="G45" s="581"/>
      <c r="J45" s="338"/>
    </row>
    <row r="46" spans="2:10" ht="12.75">
      <c r="B46" s="223" t="s">
        <v>233</v>
      </c>
      <c r="C46" s="225" t="s">
        <v>266</v>
      </c>
      <c r="D46" s="25"/>
      <c r="E46" s="453"/>
      <c r="F46" s="453"/>
      <c r="G46" s="293">
        <f aca="true" t="shared" si="2" ref="G46:G52">SUM(E46:F46)</f>
        <v>0</v>
      </c>
      <c r="J46" s="338"/>
    </row>
    <row r="47" spans="2:10" ht="12.75" customHeight="1">
      <c r="B47" s="229" t="s">
        <v>234</v>
      </c>
      <c r="C47" s="231" t="s">
        <v>267</v>
      </c>
      <c r="D47" s="25"/>
      <c r="E47" s="453"/>
      <c r="F47" s="449"/>
      <c r="G47" s="293">
        <f t="shared" si="2"/>
        <v>0</v>
      </c>
      <c r="J47" s="338"/>
    </row>
    <row r="48" spans="2:10" ht="12.75">
      <c r="B48" s="229" t="s">
        <v>235</v>
      </c>
      <c r="C48" s="231" t="s">
        <v>268</v>
      </c>
      <c r="D48" s="25"/>
      <c r="E48" s="453"/>
      <c r="F48" s="449"/>
      <c r="G48" s="293">
        <f t="shared" si="2"/>
        <v>0</v>
      </c>
      <c r="J48" s="338"/>
    </row>
    <row r="49" spans="2:10" ht="12.75">
      <c r="B49" s="229" t="s">
        <v>245</v>
      </c>
      <c r="C49" s="231" t="s">
        <v>269</v>
      </c>
      <c r="D49" s="25"/>
      <c r="E49" s="453"/>
      <c r="F49" s="449"/>
      <c r="G49" s="293">
        <f t="shared" si="2"/>
        <v>0</v>
      </c>
      <c r="J49" s="338"/>
    </row>
    <row r="50" spans="2:10" ht="12.75">
      <c r="B50" s="229" t="s">
        <v>246</v>
      </c>
      <c r="C50" s="231" t="s">
        <v>270</v>
      </c>
      <c r="D50" s="25"/>
      <c r="E50" s="453"/>
      <c r="F50" s="449"/>
      <c r="G50" s="293">
        <f t="shared" si="2"/>
        <v>0</v>
      </c>
      <c r="J50" s="338"/>
    </row>
    <row r="51" spans="2:10" ht="12.75">
      <c r="B51" s="229" t="s">
        <v>247</v>
      </c>
      <c r="C51" s="231" t="s">
        <v>271</v>
      </c>
      <c r="D51" s="25"/>
      <c r="E51" s="453"/>
      <c r="F51" s="449"/>
      <c r="G51" s="293">
        <f t="shared" si="2"/>
        <v>0</v>
      </c>
      <c r="J51" s="338"/>
    </row>
    <row r="52" spans="2:10" ht="12.75">
      <c r="B52" s="229" t="s">
        <v>248</v>
      </c>
      <c r="C52" s="231" t="s">
        <v>297</v>
      </c>
      <c r="D52" s="25"/>
      <c r="E52" s="453"/>
      <c r="F52" s="449"/>
      <c r="G52" s="293">
        <f t="shared" si="2"/>
        <v>0</v>
      </c>
      <c r="J52" s="338"/>
    </row>
    <row r="53" spans="2:10" ht="12.75">
      <c r="B53" s="229" t="s">
        <v>249</v>
      </c>
      <c r="C53" s="231" t="s">
        <v>272</v>
      </c>
      <c r="D53" s="232"/>
      <c r="E53" s="450"/>
      <c r="F53" s="450"/>
      <c r="G53" s="293"/>
      <c r="J53" s="338"/>
    </row>
    <row r="54" spans="2:10" ht="12.75">
      <c r="B54" s="229" t="s">
        <v>82</v>
      </c>
      <c r="C54" s="231" t="s">
        <v>72</v>
      </c>
      <c r="D54" s="25"/>
      <c r="E54" s="453"/>
      <c r="F54" s="449"/>
      <c r="G54" s="293">
        <f aca="true" t="shared" si="3" ref="G54:G63">SUM(E54:F54)</f>
        <v>0</v>
      </c>
      <c r="J54" s="338"/>
    </row>
    <row r="55" spans="2:10" ht="12.75">
      <c r="B55" s="229" t="s">
        <v>83</v>
      </c>
      <c r="C55" s="231" t="s">
        <v>73</v>
      </c>
      <c r="D55" s="25"/>
      <c r="E55" s="453"/>
      <c r="F55" s="449"/>
      <c r="G55" s="293">
        <f t="shared" si="3"/>
        <v>0</v>
      </c>
      <c r="J55" s="338"/>
    </row>
    <row r="56" spans="2:10" ht="12.75">
      <c r="B56" s="229" t="s">
        <v>84</v>
      </c>
      <c r="C56" s="231" t="s">
        <v>74</v>
      </c>
      <c r="D56" s="25"/>
      <c r="E56" s="449"/>
      <c r="F56" s="449"/>
      <c r="G56" s="293">
        <f t="shared" si="3"/>
        <v>0</v>
      </c>
      <c r="J56" s="338"/>
    </row>
    <row r="57" spans="2:10" ht="12.75">
      <c r="B57" s="229" t="s">
        <v>85</v>
      </c>
      <c r="C57" s="231" t="s">
        <v>75</v>
      </c>
      <c r="D57" s="25"/>
      <c r="E57" s="449"/>
      <c r="F57" s="449"/>
      <c r="G57" s="293">
        <f t="shared" si="3"/>
        <v>0</v>
      </c>
      <c r="J57" s="338"/>
    </row>
    <row r="58" spans="2:10" ht="12.75">
      <c r="B58" s="229" t="s">
        <v>86</v>
      </c>
      <c r="C58" s="231" t="s">
        <v>76</v>
      </c>
      <c r="D58" s="25"/>
      <c r="E58" s="453"/>
      <c r="F58" s="449"/>
      <c r="G58" s="293">
        <f t="shared" si="3"/>
        <v>0</v>
      </c>
      <c r="J58" s="338"/>
    </row>
    <row r="59" spans="2:10" ht="12.75">
      <c r="B59" s="229" t="s">
        <v>87</v>
      </c>
      <c r="C59" s="231" t="s">
        <v>77</v>
      </c>
      <c r="D59" s="25"/>
      <c r="E59" s="453"/>
      <c r="F59" s="449"/>
      <c r="G59" s="293">
        <f t="shared" si="3"/>
        <v>0</v>
      </c>
      <c r="J59" s="338"/>
    </row>
    <row r="60" spans="2:10" ht="12.75">
      <c r="B60" s="229" t="s">
        <v>88</v>
      </c>
      <c r="C60" s="231" t="s">
        <v>78</v>
      </c>
      <c r="D60" s="25"/>
      <c r="E60" s="453"/>
      <c r="F60" s="449"/>
      <c r="G60" s="293">
        <f t="shared" si="3"/>
        <v>0</v>
      </c>
      <c r="J60" s="338"/>
    </row>
    <row r="61" spans="2:10" ht="12.75">
      <c r="B61" s="229" t="s">
        <v>89</v>
      </c>
      <c r="C61" s="231" t="s">
        <v>79</v>
      </c>
      <c r="D61" s="25"/>
      <c r="E61" s="449"/>
      <c r="F61" s="449"/>
      <c r="G61" s="293">
        <f t="shared" si="3"/>
        <v>0</v>
      </c>
      <c r="J61" s="338"/>
    </row>
    <row r="62" spans="2:10" ht="12.75">
      <c r="B62" s="229" t="s">
        <v>90</v>
      </c>
      <c r="C62" s="231" t="s">
        <v>80</v>
      </c>
      <c r="D62" s="25"/>
      <c r="E62" s="449"/>
      <c r="F62" s="449"/>
      <c r="G62" s="293">
        <f t="shared" si="3"/>
        <v>0</v>
      </c>
      <c r="J62" s="338"/>
    </row>
    <row r="63" spans="2:10" ht="12.75">
      <c r="B63" s="241" t="s">
        <v>91</v>
      </c>
      <c r="C63" s="245" t="s">
        <v>81</v>
      </c>
      <c r="D63" s="25"/>
      <c r="E63" s="453"/>
      <c r="F63" s="473"/>
      <c r="G63" s="294">
        <f t="shared" si="3"/>
        <v>0</v>
      </c>
      <c r="J63" s="338"/>
    </row>
    <row r="64" spans="2:10" ht="12.75">
      <c r="B64" s="218" t="s">
        <v>194</v>
      </c>
      <c r="C64" s="244" t="s">
        <v>215</v>
      </c>
      <c r="D64" s="221"/>
      <c r="E64" s="452"/>
      <c r="F64" s="452"/>
      <c r="G64" s="170"/>
      <c r="J64" s="338"/>
    </row>
    <row r="65" spans="2:10" ht="12.75">
      <c r="B65" s="223" t="s">
        <v>237</v>
      </c>
      <c r="C65" s="225" t="s">
        <v>274</v>
      </c>
      <c r="D65" s="25"/>
      <c r="E65" s="453"/>
      <c r="F65" s="453"/>
      <c r="G65" s="293">
        <f>SUM(E65:F65)</f>
        <v>0</v>
      </c>
      <c r="J65" s="338"/>
    </row>
    <row r="66" spans="2:10" ht="12.75">
      <c r="B66" s="229" t="s">
        <v>238</v>
      </c>
      <c r="C66" s="231" t="s">
        <v>217</v>
      </c>
      <c r="D66" s="232"/>
      <c r="E66" s="450"/>
      <c r="F66" s="450"/>
      <c r="G66" s="293"/>
      <c r="J66" s="338"/>
    </row>
    <row r="67" spans="2:10" ht="12.75">
      <c r="B67" s="229" t="s">
        <v>121</v>
      </c>
      <c r="C67" s="231" t="s">
        <v>123</v>
      </c>
      <c r="D67" s="25"/>
      <c r="E67" s="449"/>
      <c r="F67" s="449"/>
      <c r="G67" s="293">
        <f aca="true" t="shared" si="4" ref="G67:G74">SUM(E67:F67)</f>
        <v>0</v>
      </c>
      <c r="J67" s="338"/>
    </row>
    <row r="68" spans="2:10" ht="12.75">
      <c r="B68" s="229" t="s">
        <v>122</v>
      </c>
      <c r="C68" s="231" t="s">
        <v>124</v>
      </c>
      <c r="D68" s="25"/>
      <c r="E68" s="449"/>
      <c r="F68" s="451"/>
      <c r="G68" s="293">
        <f t="shared" si="4"/>
        <v>0</v>
      </c>
      <c r="J68" s="338"/>
    </row>
    <row r="69" spans="2:10" ht="12.75">
      <c r="B69" s="229" t="s">
        <v>236</v>
      </c>
      <c r="C69" s="231" t="s">
        <v>216</v>
      </c>
      <c r="D69" s="25"/>
      <c r="E69" s="449"/>
      <c r="F69" s="449"/>
      <c r="G69" s="293">
        <f t="shared" si="4"/>
        <v>0</v>
      </c>
      <c r="J69" s="338"/>
    </row>
    <row r="70" spans="2:10" ht="12.75">
      <c r="B70" s="229" t="s">
        <v>239</v>
      </c>
      <c r="C70" s="231" t="s">
        <v>218</v>
      </c>
      <c r="D70" s="25"/>
      <c r="E70" s="449"/>
      <c r="F70" s="449"/>
      <c r="G70" s="293">
        <f t="shared" si="4"/>
        <v>0</v>
      </c>
      <c r="J70" s="338"/>
    </row>
    <row r="71" spans="2:10" ht="12.75">
      <c r="B71" s="229" t="s">
        <v>240</v>
      </c>
      <c r="C71" s="231" t="s">
        <v>120</v>
      </c>
      <c r="D71" s="25"/>
      <c r="E71" s="449"/>
      <c r="F71" s="449"/>
      <c r="G71" s="293">
        <f t="shared" si="4"/>
        <v>0</v>
      </c>
      <c r="J71" s="338"/>
    </row>
    <row r="72" spans="2:10" ht="12.75">
      <c r="B72" s="229" t="s">
        <v>251</v>
      </c>
      <c r="C72" s="231" t="s">
        <v>219</v>
      </c>
      <c r="D72" s="25"/>
      <c r="E72" s="449"/>
      <c r="F72" s="449"/>
      <c r="G72" s="293">
        <f t="shared" si="4"/>
        <v>0</v>
      </c>
      <c r="J72" s="338"/>
    </row>
    <row r="73" spans="2:10" ht="12.75">
      <c r="B73" s="229" t="s">
        <v>252</v>
      </c>
      <c r="C73" s="231" t="s">
        <v>275</v>
      </c>
      <c r="D73" s="25"/>
      <c r="E73" s="449"/>
      <c r="F73" s="449"/>
      <c r="G73" s="293">
        <f t="shared" si="4"/>
        <v>0</v>
      </c>
      <c r="J73" s="338"/>
    </row>
    <row r="74" spans="2:10" ht="12.75">
      <c r="B74" s="229" t="s">
        <v>253</v>
      </c>
      <c r="C74" s="240" t="s">
        <v>157</v>
      </c>
      <c r="D74" s="25"/>
      <c r="E74" s="449"/>
      <c r="F74" s="449"/>
      <c r="G74" s="293">
        <f t="shared" si="4"/>
        <v>0</v>
      </c>
      <c r="J74" s="338"/>
    </row>
    <row r="75" spans="2:10" ht="12.75">
      <c r="B75" s="229" t="s">
        <v>158</v>
      </c>
      <c r="C75" s="231" t="s">
        <v>276</v>
      </c>
      <c r="D75" s="232"/>
      <c r="E75" s="450"/>
      <c r="F75" s="450"/>
      <c r="G75" s="293"/>
      <c r="J75" s="338"/>
    </row>
    <row r="76" spans="2:10" ht="12.75">
      <c r="B76" s="229" t="s">
        <v>159</v>
      </c>
      <c r="C76" s="231" t="s">
        <v>126</v>
      </c>
      <c r="D76" s="25"/>
      <c r="E76" s="449"/>
      <c r="F76" s="449"/>
      <c r="G76" s="293">
        <f aca="true" t="shared" si="5" ref="G76:G82">SUM(E76:F76)</f>
        <v>0</v>
      </c>
      <c r="J76" s="338"/>
    </row>
    <row r="77" spans="2:10" ht="12.75">
      <c r="B77" s="229" t="s">
        <v>160</v>
      </c>
      <c r="C77" s="231" t="s">
        <v>125</v>
      </c>
      <c r="D77" s="25"/>
      <c r="E77" s="453"/>
      <c r="F77" s="449"/>
      <c r="G77" s="293">
        <f t="shared" si="5"/>
        <v>0</v>
      </c>
      <c r="J77" s="338"/>
    </row>
    <row r="78" spans="2:10" ht="12.75">
      <c r="B78" s="229" t="s">
        <v>161</v>
      </c>
      <c r="C78" s="231" t="s">
        <v>127</v>
      </c>
      <c r="D78" s="25"/>
      <c r="E78" s="449"/>
      <c r="F78" s="449"/>
      <c r="G78" s="293">
        <f t="shared" si="5"/>
        <v>0</v>
      </c>
      <c r="J78" s="338"/>
    </row>
    <row r="79" spans="2:10" ht="12.75">
      <c r="B79" s="229" t="s">
        <v>162</v>
      </c>
      <c r="C79" s="231" t="s">
        <v>215</v>
      </c>
      <c r="D79" s="25"/>
      <c r="E79" s="449"/>
      <c r="F79" s="449"/>
      <c r="G79" s="293">
        <f t="shared" si="5"/>
        <v>0</v>
      </c>
      <c r="J79" s="338"/>
    </row>
    <row r="80" spans="2:10" ht="12.75">
      <c r="B80" s="229" t="s">
        <v>163</v>
      </c>
      <c r="C80" s="231" t="s">
        <v>128</v>
      </c>
      <c r="D80" s="25"/>
      <c r="E80" s="449"/>
      <c r="F80" s="449"/>
      <c r="G80" s="293">
        <f t="shared" si="5"/>
        <v>0</v>
      </c>
      <c r="J80" s="338"/>
    </row>
    <row r="81" spans="2:10" ht="12.75">
      <c r="B81" s="229" t="s">
        <v>164</v>
      </c>
      <c r="C81" s="231" t="s">
        <v>280</v>
      </c>
      <c r="D81" s="25"/>
      <c r="E81" s="449"/>
      <c r="F81" s="449"/>
      <c r="G81" s="293">
        <f t="shared" si="5"/>
        <v>0</v>
      </c>
      <c r="J81" s="338"/>
    </row>
    <row r="82" spans="2:10" ht="12.75">
      <c r="B82" s="234" t="s">
        <v>165</v>
      </c>
      <c r="C82" s="236" t="s">
        <v>129</v>
      </c>
      <c r="D82" s="25"/>
      <c r="E82" s="451"/>
      <c r="F82" s="451"/>
      <c r="G82" s="294">
        <f t="shared" si="5"/>
        <v>0</v>
      </c>
      <c r="J82" s="338"/>
    </row>
    <row r="83" spans="2:10" ht="12.75">
      <c r="B83" s="218">
        <v>4</v>
      </c>
      <c r="C83" s="244" t="s">
        <v>220</v>
      </c>
      <c r="D83" s="221"/>
      <c r="E83" s="452"/>
      <c r="F83" s="452"/>
      <c r="G83" s="170"/>
      <c r="J83" s="338"/>
    </row>
    <row r="84" spans="2:10" ht="12.75">
      <c r="B84" s="223" t="s">
        <v>318</v>
      </c>
      <c r="C84" s="225" t="s">
        <v>221</v>
      </c>
      <c r="D84" s="226"/>
      <c r="E84" s="454"/>
      <c r="F84" s="454"/>
      <c r="G84" s="293"/>
      <c r="J84" s="338"/>
    </row>
    <row r="85" spans="2:10" ht="12.75">
      <c r="B85" s="223" t="s">
        <v>6</v>
      </c>
      <c r="C85" s="225" t="s">
        <v>130</v>
      </c>
      <c r="D85" s="25"/>
      <c r="E85" s="453"/>
      <c r="F85" s="453"/>
      <c r="G85" s="293">
        <f>SUM(E85:F85)</f>
        <v>0</v>
      </c>
      <c r="J85" s="338"/>
    </row>
    <row r="86" spans="2:10" ht="12.75">
      <c r="B86" s="223" t="s">
        <v>7</v>
      </c>
      <c r="C86" s="225" t="s">
        <v>131</v>
      </c>
      <c r="D86" s="25"/>
      <c r="E86" s="449"/>
      <c r="F86" s="453"/>
      <c r="G86" s="293">
        <f>SUM(E86:F86)</f>
        <v>0</v>
      </c>
      <c r="J86" s="338"/>
    </row>
    <row r="87" spans="2:10" ht="12.75">
      <c r="B87" s="223" t="s">
        <v>8</v>
      </c>
      <c r="C87" s="225" t="s">
        <v>132</v>
      </c>
      <c r="D87" s="25"/>
      <c r="E87" s="449"/>
      <c r="F87" s="453"/>
      <c r="G87" s="293">
        <f>SUM(E87:F87)</f>
        <v>0</v>
      </c>
      <c r="J87" s="338"/>
    </row>
    <row r="88" spans="2:10" ht="12.75">
      <c r="B88" s="223" t="s">
        <v>9</v>
      </c>
      <c r="C88" s="225" t="s">
        <v>133</v>
      </c>
      <c r="D88" s="25"/>
      <c r="E88" s="449"/>
      <c r="F88" s="453"/>
      <c r="G88" s="293">
        <f>SUM(E88:F88)</f>
        <v>0</v>
      </c>
      <c r="J88" s="338"/>
    </row>
    <row r="89" spans="2:10" ht="12.75">
      <c r="B89" s="229" t="s">
        <v>319</v>
      </c>
      <c r="C89" s="231" t="s">
        <v>222</v>
      </c>
      <c r="D89" s="25"/>
      <c r="E89" s="453"/>
      <c r="F89" s="449"/>
      <c r="G89" s="293">
        <f>SUM(E89:F89)</f>
        <v>0</v>
      </c>
      <c r="J89" s="338"/>
    </row>
    <row r="90" spans="2:10" ht="12.75">
      <c r="B90" s="229" t="s">
        <v>10</v>
      </c>
      <c r="C90" s="231" t="s">
        <v>223</v>
      </c>
      <c r="D90" s="232"/>
      <c r="E90" s="450"/>
      <c r="F90" s="450"/>
      <c r="G90" s="293"/>
      <c r="J90" s="338"/>
    </row>
    <row r="91" spans="2:10" ht="12.75">
      <c r="B91" s="229" t="s">
        <v>11</v>
      </c>
      <c r="C91" s="231" t="s">
        <v>134</v>
      </c>
      <c r="D91" s="25"/>
      <c r="E91" s="449"/>
      <c r="F91" s="449"/>
      <c r="G91" s="293">
        <f aca="true" t="shared" si="6" ref="G91:G96">SUM(E91:F91)</f>
        <v>0</v>
      </c>
      <c r="J91" s="338"/>
    </row>
    <row r="92" spans="2:10" ht="12.75">
      <c r="B92" s="229" t="s">
        <v>12</v>
      </c>
      <c r="C92" s="231" t="s">
        <v>135</v>
      </c>
      <c r="D92" s="25"/>
      <c r="E92" s="449"/>
      <c r="F92" s="449"/>
      <c r="G92" s="293">
        <f t="shared" si="6"/>
        <v>0</v>
      </c>
      <c r="J92" s="338"/>
    </row>
    <row r="93" spans="2:10" ht="12.75">
      <c r="B93" s="229" t="s">
        <v>13</v>
      </c>
      <c r="C93" s="231" t="s">
        <v>136</v>
      </c>
      <c r="D93" s="25"/>
      <c r="E93" s="453"/>
      <c r="F93" s="449"/>
      <c r="G93" s="293">
        <f t="shared" si="6"/>
        <v>0</v>
      </c>
      <c r="J93" s="338"/>
    </row>
    <row r="94" spans="2:10" ht="12.75">
      <c r="B94" s="229" t="s">
        <v>14</v>
      </c>
      <c r="C94" s="231" t="s">
        <v>137</v>
      </c>
      <c r="D94" s="25"/>
      <c r="E94" s="449"/>
      <c r="F94" s="449"/>
      <c r="G94" s="293">
        <f t="shared" si="6"/>
        <v>0</v>
      </c>
      <c r="J94" s="338"/>
    </row>
    <row r="95" spans="2:10" ht="12.75">
      <c r="B95" s="229" t="s">
        <v>15</v>
      </c>
      <c r="C95" s="231" t="s">
        <v>224</v>
      </c>
      <c r="D95" s="25"/>
      <c r="E95" s="449"/>
      <c r="F95" s="449"/>
      <c r="G95" s="293">
        <f t="shared" si="6"/>
        <v>0</v>
      </c>
      <c r="J95" s="338"/>
    </row>
    <row r="96" spans="2:10" ht="12.75">
      <c r="B96" s="229" t="s">
        <v>29</v>
      </c>
      <c r="C96" s="231" t="s">
        <v>277</v>
      </c>
      <c r="D96" s="25"/>
      <c r="E96" s="453"/>
      <c r="F96" s="449"/>
      <c r="G96" s="293">
        <f t="shared" si="6"/>
        <v>0</v>
      </c>
      <c r="J96" s="338"/>
    </row>
    <row r="97" spans="2:10" ht="12.75">
      <c r="B97" s="229" t="s">
        <v>16</v>
      </c>
      <c r="C97" s="231" t="s">
        <v>278</v>
      </c>
      <c r="D97" s="232"/>
      <c r="E97" s="450"/>
      <c r="F97" s="450"/>
      <c r="G97" s="293"/>
      <c r="J97" s="338"/>
    </row>
    <row r="98" spans="2:10" ht="12.75">
      <c r="B98" s="229" t="s">
        <v>17</v>
      </c>
      <c r="C98" s="239" t="s">
        <v>298</v>
      </c>
      <c r="D98" s="25"/>
      <c r="E98" s="449"/>
      <c r="F98" s="449"/>
      <c r="G98" s="293">
        <f aca="true" t="shared" si="7" ref="G98:G105">SUM(E98:F98)</f>
        <v>0</v>
      </c>
      <c r="J98" s="338"/>
    </row>
    <row r="99" spans="2:10" ht="12.75">
      <c r="B99" s="229" t="s">
        <v>18</v>
      </c>
      <c r="C99" s="239" t="s">
        <v>138</v>
      </c>
      <c r="D99" s="25"/>
      <c r="E99" s="449"/>
      <c r="F99" s="449"/>
      <c r="G99" s="293">
        <f t="shared" si="7"/>
        <v>0</v>
      </c>
      <c r="J99" s="338"/>
    </row>
    <row r="100" spans="2:10" ht="12.75">
      <c r="B100" s="229" t="s">
        <v>19</v>
      </c>
      <c r="C100" s="239" t="s">
        <v>140</v>
      </c>
      <c r="D100" s="25"/>
      <c r="E100" s="449"/>
      <c r="F100" s="449"/>
      <c r="G100" s="293">
        <f t="shared" si="7"/>
        <v>0</v>
      </c>
      <c r="J100" s="338"/>
    </row>
    <row r="101" spans="2:10" ht="12.75">
      <c r="B101" s="229" t="s">
        <v>20</v>
      </c>
      <c r="C101" s="239" t="s">
        <v>141</v>
      </c>
      <c r="D101" s="25"/>
      <c r="E101" s="449"/>
      <c r="F101" s="449"/>
      <c r="G101" s="293">
        <f t="shared" si="7"/>
        <v>0</v>
      </c>
      <c r="J101" s="338"/>
    </row>
    <row r="102" spans="2:10" ht="12.75">
      <c r="B102" s="229" t="s">
        <v>30</v>
      </c>
      <c r="C102" s="239" t="s">
        <v>142</v>
      </c>
      <c r="D102" s="25"/>
      <c r="E102" s="449"/>
      <c r="F102" s="449"/>
      <c r="G102" s="293">
        <f t="shared" si="7"/>
        <v>0</v>
      </c>
      <c r="J102" s="338"/>
    </row>
    <row r="103" spans="2:10" ht="12.75">
      <c r="B103" s="229" t="s">
        <v>21</v>
      </c>
      <c r="C103" s="239" t="s">
        <v>139</v>
      </c>
      <c r="D103" s="25"/>
      <c r="E103" s="449"/>
      <c r="F103" s="449"/>
      <c r="G103" s="293">
        <f t="shared" si="7"/>
        <v>0</v>
      </c>
      <c r="J103" s="338"/>
    </row>
    <row r="104" spans="2:10" ht="12.75">
      <c r="B104" s="229" t="s">
        <v>22</v>
      </c>
      <c r="C104" s="213" t="s">
        <v>299</v>
      </c>
      <c r="D104" s="25"/>
      <c r="E104" s="449"/>
      <c r="F104" s="449"/>
      <c r="G104" s="293">
        <f t="shared" si="7"/>
        <v>0</v>
      </c>
      <c r="J104" s="338"/>
    </row>
    <row r="105" spans="2:10" ht="12.75">
      <c r="B105" s="229" t="s">
        <v>23</v>
      </c>
      <c r="C105" s="231" t="s">
        <v>279</v>
      </c>
      <c r="D105" s="25"/>
      <c r="E105" s="449"/>
      <c r="F105" s="449"/>
      <c r="G105" s="293">
        <f t="shared" si="7"/>
        <v>0</v>
      </c>
      <c r="J105" s="338"/>
    </row>
    <row r="106" spans="2:10" ht="12.75">
      <c r="B106" s="229" t="s">
        <v>24</v>
      </c>
      <c r="C106" s="231" t="s">
        <v>225</v>
      </c>
      <c r="D106" s="232"/>
      <c r="E106" s="450"/>
      <c r="F106" s="450"/>
      <c r="G106" s="293"/>
      <c r="J106" s="338"/>
    </row>
    <row r="107" spans="2:10" ht="18.75" customHeight="1">
      <c r="B107" s="229" t="s">
        <v>25</v>
      </c>
      <c r="C107" s="231" t="s">
        <v>143</v>
      </c>
      <c r="D107" s="343"/>
      <c r="E107" s="449"/>
      <c r="F107" s="449"/>
      <c r="G107" s="293">
        <f>SUM(E107:F107)</f>
        <v>0</v>
      </c>
      <c r="J107" s="338"/>
    </row>
    <row r="108" spans="2:10" ht="12.75">
      <c r="B108" s="229" t="s">
        <v>26</v>
      </c>
      <c r="C108" s="231" t="s">
        <v>144</v>
      </c>
      <c r="D108" s="343"/>
      <c r="E108" s="449"/>
      <c r="F108" s="449"/>
      <c r="G108" s="293">
        <f>SUM(E108:F108)</f>
        <v>0</v>
      </c>
      <c r="J108" s="338"/>
    </row>
    <row r="109" spans="2:10" ht="12.75">
      <c r="B109" s="229" t="s">
        <v>27</v>
      </c>
      <c r="C109" s="231" t="s">
        <v>300</v>
      </c>
      <c r="D109" s="343"/>
      <c r="E109" s="449"/>
      <c r="F109" s="449"/>
      <c r="G109" s="293">
        <f>SUM(E109:F109)</f>
        <v>0</v>
      </c>
      <c r="J109" s="338"/>
    </row>
    <row r="110" spans="2:10" ht="12.75">
      <c r="B110" s="256" t="s">
        <v>28</v>
      </c>
      <c r="C110" s="257" t="s">
        <v>225</v>
      </c>
      <c r="D110" s="344"/>
      <c r="E110" s="451"/>
      <c r="F110" s="451"/>
      <c r="G110" s="294">
        <f>SUM(E110:F110)</f>
        <v>0</v>
      </c>
      <c r="J110" s="338"/>
    </row>
    <row r="111" spans="2:10" ht="25.5">
      <c r="B111" s="265">
        <v>5</v>
      </c>
      <c r="C111" s="220" t="s">
        <v>174</v>
      </c>
      <c r="D111" s="345"/>
      <c r="E111" s="455"/>
      <c r="F111" s="455"/>
      <c r="G111" s="170">
        <f>SUM(E111:F111)</f>
        <v>0</v>
      </c>
      <c r="J111" s="338"/>
    </row>
    <row r="112" spans="2:10" ht="12.75">
      <c r="B112" s="266" t="s">
        <v>206</v>
      </c>
      <c r="C112" s="268" t="s">
        <v>46</v>
      </c>
      <c r="D112" s="278"/>
      <c r="E112" s="278"/>
      <c r="F112" s="474"/>
      <c r="G112" s="295"/>
      <c r="J112" s="338"/>
    </row>
    <row r="113" spans="2:10" ht="12.75">
      <c r="B113" s="247">
        <v>1</v>
      </c>
      <c r="C113" s="271" t="s">
        <v>203</v>
      </c>
      <c r="D113" s="470"/>
      <c r="E113" s="19"/>
      <c r="F113" s="475"/>
      <c r="G113" s="296">
        <f aca="true" t="shared" si="8" ref="G113:G118">SUM(E113:F113)</f>
        <v>0</v>
      </c>
      <c r="J113" s="338"/>
    </row>
    <row r="114" spans="2:10" ht="12.75">
      <c r="B114" s="247">
        <v>2</v>
      </c>
      <c r="C114" s="271" t="s">
        <v>204</v>
      </c>
      <c r="D114" s="470"/>
      <c r="E114" s="19"/>
      <c r="F114" s="475"/>
      <c r="G114" s="296">
        <f t="shared" si="8"/>
        <v>0</v>
      </c>
      <c r="J114" s="338"/>
    </row>
    <row r="115" spans="2:10" ht="12.75">
      <c r="B115" s="247">
        <v>3</v>
      </c>
      <c r="C115" s="271" t="s">
        <v>200</v>
      </c>
      <c r="D115" s="470"/>
      <c r="E115" s="19"/>
      <c r="F115" s="475"/>
      <c r="G115" s="296">
        <f t="shared" si="8"/>
        <v>0</v>
      </c>
      <c r="J115" s="338"/>
    </row>
    <row r="116" spans="2:10" ht="12.75">
      <c r="B116" s="247">
        <v>4</v>
      </c>
      <c r="C116" s="12" t="s">
        <v>166</v>
      </c>
      <c r="D116" s="470"/>
      <c r="E116" s="19"/>
      <c r="F116" s="475"/>
      <c r="G116" s="296">
        <f t="shared" si="8"/>
        <v>0</v>
      </c>
      <c r="J116" s="338"/>
    </row>
    <row r="117" spans="2:10" ht="12.75">
      <c r="B117" s="247">
        <v>5</v>
      </c>
      <c r="C117" s="271" t="s">
        <v>260</v>
      </c>
      <c r="D117" s="470"/>
      <c r="E117" s="19"/>
      <c r="F117" s="475"/>
      <c r="G117" s="296">
        <f t="shared" si="8"/>
        <v>0</v>
      </c>
      <c r="J117" s="338"/>
    </row>
    <row r="118" spans="2:10" ht="12.75">
      <c r="B118" s="247">
        <v>6</v>
      </c>
      <c r="C118" s="271" t="s">
        <v>182</v>
      </c>
      <c r="D118" s="470"/>
      <c r="E118" s="19"/>
      <c r="F118" s="475"/>
      <c r="G118" s="296">
        <f t="shared" si="8"/>
        <v>0</v>
      </c>
      <c r="J118" s="338"/>
    </row>
    <row r="119" spans="2:10" ht="12.75">
      <c r="B119" s="256" t="s">
        <v>198</v>
      </c>
      <c r="C119" s="316"/>
      <c r="D119" s="20"/>
      <c r="E119" s="20"/>
      <c r="F119" s="476"/>
      <c r="G119" s="315"/>
      <c r="J119" s="338"/>
    </row>
    <row r="120" spans="2:10" ht="12.75">
      <c r="B120" s="256" t="s">
        <v>259</v>
      </c>
      <c r="C120" s="277"/>
      <c r="D120" s="272"/>
      <c r="E120" s="272"/>
      <c r="F120" s="477"/>
      <c r="G120" s="297">
        <f>SUM(E120:F120)</f>
        <v>0</v>
      </c>
      <c r="J120" s="338"/>
    </row>
    <row r="121" spans="2:10" ht="12.75">
      <c r="B121" s="167" t="s">
        <v>207</v>
      </c>
      <c r="C121" s="168" t="s">
        <v>244</v>
      </c>
      <c r="D121" s="169"/>
      <c r="E121" s="169"/>
      <c r="F121" s="478"/>
      <c r="G121" s="170"/>
      <c r="J121" s="338"/>
    </row>
    <row r="122" spans="2:10" ht="12.75">
      <c r="B122" s="276">
        <v>1</v>
      </c>
      <c r="C122" s="270" t="s">
        <v>199</v>
      </c>
      <c r="D122" s="471"/>
      <c r="E122" s="18"/>
      <c r="F122" s="479"/>
      <c r="G122" s="293">
        <f aca="true" t="shared" si="9" ref="G122:G129">SUM(E122:F122)</f>
        <v>0</v>
      </c>
      <c r="J122" s="338"/>
    </row>
    <row r="123" spans="2:10" ht="12.75">
      <c r="B123" s="273">
        <v>2</v>
      </c>
      <c r="C123" s="271" t="s">
        <v>203</v>
      </c>
      <c r="D123" s="470"/>
      <c r="E123" s="19"/>
      <c r="F123" s="475"/>
      <c r="G123" s="293">
        <f t="shared" si="9"/>
        <v>0</v>
      </c>
      <c r="J123" s="338"/>
    </row>
    <row r="124" spans="2:10" ht="12.75">
      <c r="B124" s="273">
        <v>3</v>
      </c>
      <c r="C124" s="271" t="s">
        <v>204</v>
      </c>
      <c r="D124" s="470"/>
      <c r="E124" s="19"/>
      <c r="F124" s="475"/>
      <c r="G124" s="293">
        <f t="shared" si="9"/>
        <v>0</v>
      </c>
      <c r="J124" s="338"/>
    </row>
    <row r="125" spans="2:10" ht="12.75">
      <c r="B125" s="273">
        <v>4</v>
      </c>
      <c r="C125" s="271" t="s">
        <v>200</v>
      </c>
      <c r="D125" s="470"/>
      <c r="E125" s="19"/>
      <c r="F125" s="475"/>
      <c r="G125" s="293">
        <f t="shared" si="9"/>
        <v>0</v>
      </c>
      <c r="J125" s="338"/>
    </row>
    <row r="126" spans="2:10" ht="12.75">
      <c r="B126" s="273">
        <v>5</v>
      </c>
      <c r="C126" s="12" t="s">
        <v>166</v>
      </c>
      <c r="D126" s="470"/>
      <c r="E126" s="19"/>
      <c r="F126" s="475"/>
      <c r="G126" s="293">
        <f t="shared" si="9"/>
        <v>0</v>
      </c>
      <c r="J126" s="338"/>
    </row>
    <row r="127" spans="2:10" ht="12.75">
      <c r="B127" s="273">
        <v>6</v>
      </c>
      <c r="C127" s="271" t="s">
        <v>260</v>
      </c>
      <c r="D127" s="470"/>
      <c r="E127" s="19"/>
      <c r="F127" s="475"/>
      <c r="G127" s="293">
        <f t="shared" si="9"/>
        <v>0</v>
      </c>
      <c r="J127" s="338"/>
    </row>
    <row r="128" spans="2:10" ht="12.75">
      <c r="B128" s="273">
        <v>7</v>
      </c>
      <c r="C128" s="271" t="s">
        <v>182</v>
      </c>
      <c r="D128" s="470"/>
      <c r="E128" s="19"/>
      <c r="F128" s="475"/>
      <c r="G128" s="293">
        <f t="shared" si="9"/>
        <v>0</v>
      </c>
      <c r="J128" s="338"/>
    </row>
    <row r="129" spans="2:10" ht="12.75">
      <c r="B129" s="275">
        <v>8</v>
      </c>
      <c r="C129" s="191"/>
      <c r="D129" s="20"/>
      <c r="E129" s="20"/>
      <c r="F129" s="20"/>
      <c r="G129" s="294">
        <f t="shared" si="9"/>
        <v>0</v>
      </c>
      <c r="J129" s="338"/>
    </row>
    <row r="130" spans="2:7" ht="12.75">
      <c r="B130" s="167" t="s">
        <v>332</v>
      </c>
      <c r="C130" s="168" t="s">
        <v>250</v>
      </c>
      <c r="D130" s="169"/>
      <c r="E130" s="169"/>
      <c r="F130" s="169"/>
      <c r="G130" s="170"/>
    </row>
    <row r="131" spans="2:7" ht="12.75">
      <c r="B131" s="276">
        <v>1</v>
      </c>
      <c r="C131" s="189"/>
      <c r="D131" s="18"/>
      <c r="E131" s="18"/>
      <c r="F131" s="18"/>
      <c r="G131" s="293">
        <f aca="true" t="shared" si="10" ref="G131:G138">SUM(E131:F131)</f>
        <v>0</v>
      </c>
    </row>
    <row r="132" spans="2:7" ht="12.75">
      <c r="B132" s="273">
        <v>2</v>
      </c>
      <c r="C132" s="190"/>
      <c r="D132" s="19"/>
      <c r="E132" s="19"/>
      <c r="F132" s="19"/>
      <c r="G132" s="293">
        <f t="shared" si="10"/>
        <v>0</v>
      </c>
    </row>
    <row r="133" spans="2:7" ht="12.75">
      <c r="B133" s="273">
        <v>3</v>
      </c>
      <c r="C133" s="190"/>
      <c r="D133" s="19"/>
      <c r="E133" s="19"/>
      <c r="F133" s="19"/>
      <c r="G133" s="293">
        <f t="shared" si="10"/>
        <v>0</v>
      </c>
    </row>
    <row r="134" spans="2:7" ht="12.75">
      <c r="B134" s="273">
        <v>4</v>
      </c>
      <c r="C134" s="190"/>
      <c r="D134" s="19"/>
      <c r="E134" s="19"/>
      <c r="F134" s="19"/>
      <c r="G134" s="293">
        <f t="shared" si="10"/>
        <v>0</v>
      </c>
    </row>
    <row r="135" spans="2:7" ht="12.75">
      <c r="B135" s="273">
        <v>5</v>
      </c>
      <c r="C135" s="190"/>
      <c r="D135" s="19"/>
      <c r="E135" s="19"/>
      <c r="F135" s="19"/>
      <c r="G135" s="293">
        <f t="shared" si="10"/>
        <v>0</v>
      </c>
    </row>
    <row r="136" spans="2:7" ht="12.75">
      <c r="B136" s="273">
        <v>6</v>
      </c>
      <c r="C136" s="190"/>
      <c r="D136" s="19"/>
      <c r="E136" s="19"/>
      <c r="F136" s="19"/>
      <c r="G136" s="293">
        <f t="shared" si="10"/>
        <v>0</v>
      </c>
    </row>
    <row r="137" spans="2:7" ht="12.75">
      <c r="B137" s="273">
        <v>7</v>
      </c>
      <c r="C137" s="190"/>
      <c r="D137" s="19"/>
      <c r="E137" s="19"/>
      <c r="F137" s="19"/>
      <c r="G137" s="293">
        <f t="shared" si="10"/>
        <v>0</v>
      </c>
    </row>
    <row r="138" spans="2:7" ht="13.5" thickBot="1">
      <c r="B138" s="274">
        <v>8</v>
      </c>
      <c r="C138" s="192"/>
      <c r="D138" s="193"/>
      <c r="E138" s="193"/>
      <c r="F138" s="193"/>
      <c r="G138" s="298">
        <f t="shared" si="10"/>
        <v>0</v>
      </c>
    </row>
    <row r="139" ht="13.5" thickTop="1">
      <c r="B139" s="155" t="s">
        <v>438</v>
      </c>
    </row>
    <row r="141" spans="4:7" ht="13.5" thickBot="1">
      <c r="D141" s="342"/>
      <c r="E141" s="342"/>
      <c r="G141" s="172" t="s">
        <v>341</v>
      </c>
    </row>
    <row r="142" spans="2:7" ht="75" customHeight="1" thickTop="1">
      <c r="B142" s="160" t="s">
        <v>202</v>
      </c>
      <c r="C142" s="161" t="s">
        <v>261</v>
      </c>
      <c r="D142" s="105" t="s">
        <v>320</v>
      </c>
      <c r="E142" s="105" t="s">
        <v>352</v>
      </c>
      <c r="F142" s="162" t="s">
        <v>302</v>
      </c>
      <c r="G142" s="106" t="s">
        <v>254</v>
      </c>
    </row>
    <row r="143" spans="2:7" ht="12.75">
      <c r="B143" s="163" t="s">
        <v>205</v>
      </c>
      <c r="C143" s="164" t="s">
        <v>177</v>
      </c>
      <c r="D143" s="165"/>
      <c r="E143" s="165"/>
      <c r="F143" s="165"/>
      <c r="G143" s="166"/>
    </row>
    <row r="144" spans="2:7" ht="12.75">
      <c r="B144" s="218" t="s">
        <v>192</v>
      </c>
      <c r="C144" s="220" t="s">
        <v>212</v>
      </c>
      <c r="D144" s="221"/>
      <c r="E144" s="169"/>
      <c r="F144" s="169"/>
      <c r="G144" s="281"/>
    </row>
    <row r="145" spans="2:7" ht="12.75">
      <c r="B145" s="223" t="s">
        <v>230</v>
      </c>
      <c r="C145" s="225" t="s">
        <v>263</v>
      </c>
      <c r="D145" s="226"/>
      <c r="E145" s="282"/>
      <c r="F145" s="282"/>
      <c r="G145" s="283"/>
    </row>
    <row r="146" spans="2:7" ht="12.75">
      <c r="B146" s="223" t="s">
        <v>67</v>
      </c>
      <c r="C146" s="225" t="s">
        <v>145</v>
      </c>
      <c r="D146" s="226"/>
      <c r="E146" s="282"/>
      <c r="F146" s="282"/>
      <c r="G146" s="283"/>
    </row>
    <row r="147" spans="2:7" ht="12.75">
      <c r="B147" s="229" t="s">
        <v>100</v>
      </c>
      <c r="C147" s="231" t="s">
        <v>92</v>
      </c>
      <c r="D147" s="232"/>
      <c r="E147" s="282"/>
      <c r="F147" s="282"/>
      <c r="G147" s="283"/>
    </row>
    <row r="148" spans="2:7" ht="12.75">
      <c r="B148" s="229" t="s">
        <v>146</v>
      </c>
      <c r="C148" s="231" t="s">
        <v>93</v>
      </c>
      <c r="D148" s="25"/>
      <c r="E148" s="282">
        <f>+$D148*E16</f>
        <v>0</v>
      </c>
      <c r="F148" s="282">
        <f>+$D148*F16</f>
        <v>0</v>
      </c>
      <c r="G148" s="283">
        <f aca="true" t="shared" si="11" ref="G148:G179">SUM(E148:F148)</f>
        <v>0</v>
      </c>
    </row>
    <row r="149" spans="2:7" ht="12.75">
      <c r="B149" s="229" t="s">
        <v>147</v>
      </c>
      <c r="C149" s="231" t="s">
        <v>94</v>
      </c>
      <c r="D149" s="25">
        <v>0</v>
      </c>
      <c r="E149" s="282">
        <f>+$D149*E17</f>
        <v>0</v>
      </c>
      <c r="F149" s="282">
        <f>+$D149*F17</f>
        <v>0</v>
      </c>
      <c r="G149" s="283">
        <f t="shared" si="11"/>
        <v>0</v>
      </c>
    </row>
    <row r="150" spans="2:7" ht="12.75">
      <c r="B150" s="229" t="s">
        <v>101</v>
      </c>
      <c r="C150" s="231" t="s">
        <v>95</v>
      </c>
      <c r="D150" s="232"/>
      <c r="E150" s="282"/>
      <c r="F150" s="282"/>
      <c r="G150" s="283">
        <f t="shared" si="11"/>
        <v>0</v>
      </c>
    </row>
    <row r="151" spans="2:7" ht="12.75">
      <c r="B151" s="229" t="s">
        <v>148</v>
      </c>
      <c r="C151" s="231" t="str">
        <f>+C148</f>
        <v>Текуће одржавање</v>
      </c>
      <c r="D151" s="25"/>
      <c r="E151" s="282">
        <f aca="true" t="shared" si="12" ref="E151:F154">+$D151*E19</f>
        <v>0</v>
      </c>
      <c r="F151" s="282">
        <f t="shared" si="12"/>
        <v>0</v>
      </c>
      <c r="G151" s="283">
        <f t="shared" si="11"/>
        <v>0</v>
      </c>
    </row>
    <row r="152" spans="2:7" ht="12.75">
      <c r="B152" s="229" t="s">
        <v>149</v>
      </c>
      <c r="C152" s="231" t="str">
        <f>+C149</f>
        <v>Инвестиционо одржавање</v>
      </c>
      <c r="D152" s="25">
        <v>0</v>
      </c>
      <c r="E152" s="282">
        <f t="shared" si="12"/>
        <v>0</v>
      </c>
      <c r="F152" s="282">
        <f t="shared" si="12"/>
        <v>0</v>
      </c>
      <c r="G152" s="283">
        <f t="shared" si="11"/>
        <v>0</v>
      </c>
    </row>
    <row r="153" spans="2:7" ht="12.75">
      <c r="B153" s="229" t="s">
        <v>150</v>
      </c>
      <c r="C153" s="231" t="s">
        <v>96</v>
      </c>
      <c r="D153" s="25">
        <v>0</v>
      </c>
      <c r="E153" s="282">
        <f t="shared" si="12"/>
        <v>0</v>
      </c>
      <c r="F153" s="282">
        <f t="shared" si="12"/>
        <v>0</v>
      </c>
      <c r="G153" s="283">
        <f t="shared" si="11"/>
        <v>0</v>
      </c>
    </row>
    <row r="154" spans="2:7" ht="12.75">
      <c r="B154" s="229" t="s">
        <v>151</v>
      </c>
      <c r="C154" s="231" t="s">
        <v>119</v>
      </c>
      <c r="D154" s="25">
        <v>0</v>
      </c>
      <c r="E154" s="282">
        <f t="shared" si="12"/>
        <v>0</v>
      </c>
      <c r="F154" s="282">
        <f t="shared" si="12"/>
        <v>0</v>
      </c>
      <c r="G154" s="283">
        <f t="shared" si="11"/>
        <v>0</v>
      </c>
    </row>
    <row r="155" spans="2:7" ht="12.75">
      <c r="B155" s="229" t="s">
        <v>68</v>
      </c>
      <c r="C155" s="231" t="s">
        <v>97</v>
      </c>
      <c r="D155" s="232"/>
      <c r="E155" s="282"/>
      <c r="F155" s="282"/>
      <c r="G155" s="283">
        <f t="shared" si="11"/>
        <v>0</v>
      </c>
    </row>
    <row r="156" spans="2:7" ht="12.75">
      <c r="B156" s="229" t="s">
        <v>167</v>
      </c>
      <c r="C156" s="231" t="s">
        <v>118</v>
      </c>
      <c r="D156" s="25">
        <v>0</v>
      </c>
      <c r="E156" s="282">
        <f aca="true" t="shared" si="13" ref="E156:F162">+$D156*E24</f>
        <v>0</v>
      </c>
      <c r="F156" s="282">
        <f t="shared" si="13"/>
        <v>0</v>
      </c>
      <c r="G156" s="283">
        <f t="shared" si="11"/>
        <v>0</v>
      </c>
    </row>
    <row r="157" spans="2:7" ht="12.75">
      <c r="B157" s="229" t="s">
        <v>168</v>
      </c>
      <c r="C157" s="231" t="s">
        <v>117</v>
      </c>
      <c r="D157" s="25">
        <v>0</v>
      </c>
      <c r="E157" s="282">
        <f t="shared" si="13"/>
        <v>0</v>
      </c>
      <c r="F157" s="282">
        <f t="shared" si="13"/>
        <v>0</v>
      </c>
      <c r="G157" s="283">
        <f t="shared" si="11"/>
        <v>0</v>
      </c>
    </row>
    <row r="158" spans="2:7" ht="12.75">
      <c r="B158" s="229" t="s">
        <v>169</v>
      </c>
      <c r="C158" s="231" t="s">
        <v>116</v>
      </c>
      <c r="D158" s="25"/>
      <c r="E158" s="282">
        <f t="shared" si="13"/>
        <v>0</v>
      </c>
      <c r="F158" s="282">
        <f t="shared" si="13"/>
        <v>0</v>
      </c>
      <c r="G158" s="283">
        <f t="shared" si="11"/>
        <v>0</v>
      </c>
    </row>
    <row r="159" spans="2:7" ht="12.75">
      <c r="B159" s="229" t="s">
        <v>170</v>
      </c>
      <c r="C159" s="231" t="s">
        <v>98</v>
      </c>
      <c r="D159" s="25"/>
      <c r="E159" s="282">
        <f t="shared" si="13"/>
        <v>0</v>
      </c>
      <c r="F159" s="282">
        <f t="shared" si="13"/>
        <v>0</v>
      </c>
      <c r="G159" s="283">
        <f t="shared" si="11"/>
        <v>0</v>
      </c>
    </row>
    <row r="160" spans="2:7" ht="12.75">
      <c r="B160" s="229" t="s">
        <v>171</v>
      </c>
      <c r="C160" s="231" t="s">
        <v>99</v>
      </c>
      <c r="D160" s="25">
        <v>0</v>
      </c>
      <c r="E160" s="282">
        <f t="shared" si="13"/>
        <v>0</v>
      </c>
      <c r="F160" s="282">
        <f t="shared" si="13"/>
        <v>0</v>
      </c>
      <c r="G160" s="283">
        <f t="shared" si="11"/>
        <v>0</v>
      </c>
    </row>
    <row r="161" spans="2:7" ht="12.75">
      <c r="B161" s="229" t="s">
        <v>172</v>
      </c>
      <c r="C161" s="231" t="s">
        <v>115</v>
      </c>
      <c r="D161" s="25"/>
      <c r="E161" s="282">
        <f t="shared" si="13"/>
        <v>0</v>
      </c>
      <c r="F161" s="282">
        <f t="shared" si="13"/>
        <v>0</v>
      </c>
      <c r="G161" s="283">
        <f t="shared" si="11"/>
        <v>0</v>
      </c>
    </row>
    <row r="162" spans="2:7" ht="12.75">
      <c r="B162" s="234" t="s">
        <v>231</v>
      </c>
      <c r="C162" s="236" t="s">
        <v>264</v>
      </c>
      <c r="D162" s="116"/>
      <c r="E162" s="282">
        <f t="shared" si="13"/>
        <v>0</v>
      </c>
      <c r="F162" s="282">
        <f t="shared" si="13"/>
        <v>0</v>
      </c>
      <c r="G162" s="283">
        <f t="shared" si="11"/>
        <v>0</v>
      </c>
    </row>
    <row r="163" spans="2:7" ht="12.75">
      <c r="B163" s="229" t="s">
        <v>232</v>
      </c>
      <c r="C163" s="231" t="s">
        <v>213</v>
      </c>
      <c r="D163" s="232"/>
      <c r="E163" s="282"/>
      <c r="F163" s="282"/>
      <c r="G163" s="283">
        <f t="shared" si="11"/>
        <v>0</v>
      </c>
    </row>
    <row r="164" spans="2:7" ht="12.75">
      <c r="B164" s="223" t="s">
        <v>34</v>
      </c>
      <c r="C164" s="238" t="s">
        <v>38</v>
      </c>
      <c r="D164" s="545"/>
      <c r="E164" s="282"/>
      <c r="F164" s="282"/>
      <c r="G164" s="283">
        <f t="shared" si="11"/>
        <v>0</v>
      </c>
    </row>
    <row r="165" spans="2:7" ht="12.75">
      <c r="B165" s="223" t="s">
        <v>439</v>
      </c>
      <c r="C165" s="238" t="s">
        <v>441</v>
      </c>
      <c r="D165" s="194"/>
      <c r="E165" s="282">
        <f>+$D165*E33</f>
        <v>0</v>
      </c>
      <c r="F165" s="282">
        <f>+$D165*F33</f>
        <v>0</v>
      </c>
      <c r="G165" s="283">
        <f t="shared" si="11"/>
        <v>0</v>
      </c>
    </row>
    <row r="166" spans="2:7" ht="25.5">
      <c r="B166" s="223" t="s">
        <v>440</v>
      </c>
      <c r="C166" s="546" t="s">
        <v>442</v>
      </c>
      <c r="D166" s="194"/>
      <c r="E166" s="282">
        <f>+$D166*E34</f>
        <v>0</v>
      </c>
      <c r="F166" s="282">
        <f>+$D166*F34</f>
        <v>0</v>
      </c>
      <c r="G166" s="283">
        <f t="shared" si="11"/>
        <v>0</v>
      </c>
    </row>
    <row r="167" spans="2:7" ht="12.75">
      <c r="B167" s="229" t="s">
        <v>35</v>
      </c>
      <c r="C167" s="239" t="s">
        <v>102</v>
      </c>
      <c r="D167" s="232"/>
      <c r="E167" s="282"/>
      <c r="F167" s="282"/>
      <c r="G167" s="283">
        <f t="shared" si="11"/>
        <v>0</v>
      </c>
    </row>
    <row r="168" spans="2:7" ht="12.75">
      <c r="B168" s="229" t="s">
        <v>110</v>
      </c>
      <c r="C168" s="239" t="s">
        <v>103</v>
      </c>
      <c r="D168" s="25"/>
      <c r="E168" s="282">
        <f aca="true" t="shared" si="14" ref="E168:F173">+$D168*E36</f>
        <v>0</v>
      </c>
      <c r="F168" s="282">
        <f t="shared" si="14"/>
        <v>0</v>
      </c>
      <c r="G168" s="283">
        <f t="shared" si="11"/>
        <v>0</v>
      </c>
    </row>
    <row r="169" spans="2:7" ht="12.75">
      <c r="B169" s="234" t="s">
        <v>111</v>
      </c>
      <c r="C169" s="239" t="s">
        <v>104</v>
      </c>
      <c r="D169" s="116"/>
      <c r="E169" s="282">
        <f t="shared" si="14"/>
        <v>0</v>
      </c>
      <c r="F169" s="282">
        <f t="shared" si="14"/>
        <v>0</v>
      </c>
      <c r="G169" s="283">
        <f t="shared" si="11"/>
        <v>0</v>
      </c>
    </row>
    <row r="170" spans="2:7" ht="12.75">
      <c r="B170" s="229" t="s">
        <v>112</v>
      </c>
      <c r="C170" s="239" t="s">
        <v>105</v>
      </c>
      <c r="D170" s="25"/>
      <c r="E170" s="282">
        <f t="shared" si="14"/>
        <v>0</v>
      </c>
      <c r="F170" s="282">
        <f t="shared" si="14"/>
        <v>0</v>
      </c>
      <c r="G170" s="283">
        <f t="shared" si="11"/>
        <v>0</v>
      </c>
    </row>
    <row r="171" spans="2:7" ht="12.75">
      <c r="B171" s="234" t="s">
        <v>113</v>
      </c>
      <c r="C171" s="239" t="s">
        <v>106</v>
      </c>
      <c r="D171" s="25"/>
      <c r="E171" s="282">
        <f t="shared" si="14"/>
        <v>0</v>
      </c>
      <c r="F171" s="282">
        <f t="shared" si="14"/>
        <v>0</v>
      </c>
      <c r="G171" s="283">
        <f t="shared" si="11"/>
        <v>0</v>
      </c>
    </row>
    <row r="172" spans="2:7" ht="12.75">
      <c r="B172" s="229" t="s">
        <v>114</v>
      </c>
      <c r="C172" s="240" t="s">
        <v>107</v>
      </c>
      <c r="D172" s="116"/>
      <c r="E172" s="282">
        <f t="shared" si="14"/>
        <v>0</v>
      </c>
      <c r="F172" s="282">
        <f t="shared" si="14"/>
        <v>0</v>
      </c>
      <c r="G172" s="283">
        <f t="shared" si="11"/>
        <v>0</v>
      </c>
    </row>
    <row r="173" spans="2:7" ht="12.75">
      <c r="B173" s="234" t="s">
        <v>36</v>
      </c>
      <c r="C173" s="240" t="s">
        <v>108</v>
      </c>
      <c r="D173" s="25"/>
      <c r="E173" s="282">
        <f t="shared" si="14"/>
        <v>0</v>
      </c>
      <c r="F173" s="282">
        <f t="shared" si="14"/>
        <v>0</v>
      </c>
      <c r="G173" s="283">
        <f t="shared" si="11"/>
        <v>0</v>
      </c>
    </row>
    <row r="174" spans="2:7" ht="12.75">
      <c r="B174" s="234" t="s">
        <v>109</v>
      </c>
      <c r="C174" s="243" t="s">
        <v>37</v>
      </c>
      <c r="D174" s="116"/>
      <c r="E174" s="282">
        <f aca="true" t="shared" si="15" ref="E174:F176">+$D174*E42</f>
        <v>0</v>
      </c>
      <c r="F174" s="282">
        <f t="shared" si="15"/>
        <v>0</v>
      </c>
      <c r="G174" s="283">
        <f t="shared" si="11"/>
        <v>0</v>
      </c>
    </row>
    <row r="175" spans="2:7" ht="12.75">
      <c r="B175" s="229" t="s">
        <v>472</v>
      </c>
      <c r="C175" s="577" t="s">
        <v>470</v>
      </c>
      <c r="D175" s="116"/>
      <c r="E175" s="282">
        <f t="shared" si="15"/>
        <v>0</v>
      </c>
      <c r="F175" s="282">
        <f t="shared" si="15"/>
        <v>0</v>
      </c>
      <c r="G175" s="283">
        <f t="shared" si="11"/>
        <v>0</v>
      </c>
    </row>
    <row r="176" spans="2:7" ht="12.75">
      <c r="B176" s="241" t="s">
        <v>473</v>
      </c>
      <c r="C176" s="578" t="s">
        <v>471</v>
      </c>
      <c r="D176" s="116"/>
      <c r="E176" s="282">
        <f t="shared" si="15"/>
        <v>0</v>
      </c>
      <c r="F176" s="282">
        <f t="shared" si="15"/>
        <v>0</v>
      </c>
      <c r="G176" s="283">
        <f t="shared" si="11"/>
        <v>0</v>
      </c>
    </row>
    <row r="177" spans="2:7" ht="12.75">
      <c r="B177" s="218" t="s">
        <v>193</v>
      </c>
      <c r="C177" s="244" t="s">
        <v>214</v>
      </c>
      <c r="D177" s="221"/>
      <c r="E177" s="169"/>
      <c r="F177" s="169"/>
      <c r="G177" s="281">
        <f t="shared" si="11"/>
        <v>0</v>
      </c>
    </row>
    <row r="178" spans="2:7" ht="12.75">
      <c r="B178" s="223" t="s">
        <v>233</v>
      </c>
      <c r="C178" s="225" t="s">
        <v>266</v>
      </c>
      <c r="D178" s="194"/>
      <c r="E178" s="282">
        <f aca="true" t="shared" si="16" ref="E178:F184">+$D178*E46</f>
        <v>0</v>
      </c>
      <c r="F178" s="282">
        <f t="shared" si="16"/>
        <v>0</v>
      </c>
      <c r="G178" s="283">
        <f t="shared" si="11"/>
        <v>0</v>
      </c>
    </row>
    <row r="179" spans="2:7" ht="25.5">
      <c r="B179" s="229" t="s">
        <v>234</v>
      </c>
      <c r="C179" s="231" t="s">
        <v>267</v>
      </c>
      <c r="D179" s="25"/>
      <c r="E179" s="282">
        <f t="shared" si="16"/>
        <v>0</v>
      </c>
      <c r="F179" s="282">
        <f t="shared" si="16"/>
        <v>0</v>
      </c>
      <c r="G179" s="283">
        <f t="shared" si="11"/>
        <v>0</v>
      </c>
    </row>
    <row r="180" spans="2:7" ht="12.75">
      <c r="B180" s="229" t="s">
        <v>235</v>
      </c>
      <c r="C180" s="231" t="s">
        <v>268</v>
      </c>
      <c r="D180" s="25"/>
      <c r="E180" s="282">
        <f t="shared" si="16"/>
        <v>0</v>
      </c>
      <c r="F180" s="282">
        <f t="shared" si="16"/>
        <v>0</v>
      </c>
      <c r="G180" s="283">
        <f aca="true" t="shared" si="17" ref="G180:G211">SUM(E180:F180)</f>
        <v>0</v>
      </c>
    </row>
    <row r="181" spans="2:7" ht="12.75">
      <c r="B181" s="229" t="s">
        <v>245</v>
      </c>
      <c r="C181" s="231" t="s">
        <v>269</v>
      </c>
      <c r="D181" s="25"/>
      <c r="E181" s="282">
        <f t="shared" si="16"/>
        <v>0</v>
      </c>
      <c r="F181" s="282">
        <f t="shared" si="16"/>
        <v>0</v>
      </c>
      <c r="G181" s="283">
        <f t="shared" si="17"/>
        <v>0</v>
      </c>
    </row>
    <row r="182" spans="2:7" ht="12.75">
      <c r="B182" s="229" t="s">
        <v>246</v>
      </c>
      <c r="C182" s="231" t="s">
        <v>270</v>
      </c>
      <c r="D182" s="25"/>
      <c r="E182" s="282">
        <f t="shared" si="16"/>
        <v>0</v>
      </c>
      <c r="F182" s="282">
        <f t="shared" si="16"/>
        <v>0</v>
      </c>
      <c r="G182" s="283">
        <f t="shared" si="17"/>
        <v>0</v>
      </c>
    </row>
    <row r="183" spans="2:7" ht="12.75">
      <c r="B183" s="229" t="s">
        <v>247</v>
      </c>
      <c r="C183" s="231" t="s">
        <v>271</v>
      </c>
      <c r="D183" s="25"/>
      <c r="E183" s="282">
        <f t="shared" si="16"/>
        <v>0</v>
      </c>
      <c r="F183" s="282">
        <f t="shared" si="16"/>
        <v>0</v>
      </c>
      <c r="G183" s="283">
        <f t="shared" si="17"/>
        <v>0</v>
      </c>
    </row>
    <row r="184" spans="2:7" ht="12.75">
      <c r="B184" s="229" t="s">
        <v>248</v>
      </c>
      <c r="C184" s="231" t="s">
        <v>297</v>
      </c>
      <c r="D184" s="25"/>
      <c r="E184" s="282">
        <f t="shared" si="16"/>
        <v>0</v>
      </c>
      <c r="F184" s="282">
        <f t="shared" si="16"/>
        <v>0</v>
      </c>
      <c r="G184" s="283">
        <f t="shared" si="17"/>
        <v>0</v>
      </c>
    </row>
    <row r="185" spans="2:7" ht="12.75">
      <c r="B185" s="229" t="s">
        <v>249</v>
      </c>
      <c r="C185" s="231" t="s">
        <v>272</v>
      </c>
      <c r="D185" s="232"/>
      <c r="E185" s="282"/>
      <c r="F185" s="282"/>
      <c r="G185" s="283">
        <f t="shared" si="17"/>
        <v>0</v>
      </c>
    </row>
    <row r="186" spans="2:7" ht="12.75">
      <c r="B186" s="229" t="s">
        <v>82</v>
      </c>
      <c r="C186" s="231" t="s">
        <v>72</v>
      </c>
      <c r="D186" s="25"/>
      <c r="E186" s="282">
        <f aca="true" t="shared" si="18" ref="E186:F195">+$D186*E54</f>
        <v>0</v>
      </c>
      <c r="F186" s="282">
        <f t="shared" si="18"/>
        <v>0</v>
      </c>
      <c r="G186" s="283">
        <f t="shared" si="17"/>
        <v>0</v>
      </c>
    </row>
    <row r="187" spans="2:7" ht="12.75">
      <c r="B187" s="229" t="s">
        <v>83</v>
      </c>
      <c r="C187" s="231" t="s">
        <v>73</v>
      </c>
      <c r="D187" s="25"/>
      <c r="E187" s="282">
        <f t="shared" si="18"/>
        <v>0</v>
      </c>
      <c r="F187" s="282">
        <f t="shared" si="18"/>
        <v>0</v>
      </c>
      <c r="G187" s="283">
        <f t="shared" si="17"/>
        <v>0</v>
      </c>
    </row>
    <row r="188" spans="2:7" ht="12.75">
      <c r="B188" s="229" t="s">
        <v>84</v>
      </c>
      <c r="C188" s="231" t="s">
        <v>74</v>
      </c>
      <c r="D188" s="25"/>
      <c r="E188" s="282">
        <f t="shared" si="18"/>
        <v>0</v>
      </c>
      <c r="F188" s="282">
        <f t="shared" si="18"/>
        <v>0</v>
      </c>
      <c r="G188" s="283">
        <f t="shared" si="17"/>
        <v>0</v>
      </c>
    </row>
    <row r="189" spans="2:7" ht="12.75">
      <c r="B189" s="229" t="s">
        <v>85</v>
      </c>
      <c r="C189" s="231" t="s">
        <v>75</v>
      </c>
      <c r="D189" s="25"/>
      <c r="E189" s="282">
        <f t="shared" si="18"/>
        <v>0</v>
      </c>
      <c r="F189" s="282">
        <f t="shared" si="18"/>
        <v>0</v>
      </c>
      <c r="G189" s="283">
        <f t="shared" si="17"/>
        <v>0</v>
      </c>
    </row>
    <row r="190" spans="2:7" ht="12.75">
      <c r="B190" s="229" t="s">
        <v>86</v>
      </c>
      <c r="C190" s="231" t="s">
        <v>76</v>
      </c>
      <c r="D190" s="25"/>
      <c r="E190" s="282">
        <f t="shared" si="18"/>
        <v>0</v>
      </c>
      <c r="F190" s="282">
        <f t="shared" si="18"/>
        <v>0</v>
      </c>
      <c r="G190" s="283">
        <f t="shared" si="17"/>
        <v>0</v>
      </c>
    </row>
    <row r="191" spans="2:7" ht="12.75">
      <c r="B191" s="229" t="s">
        <v>87</v>
      </c>
      <c r="C191" s="231" t="s">
        <v>77</v>
      </c>
      <c r="D191" s="25"/>
      <c r="E191" s="282">
        <f t="shared" si="18"/>
        <v>0</v>
      </c>
      <c r="F191" s="282">
        <f t="shared" si="18"/>
        <v>0</v>
      </c>
      <c r="G191" s="283">
        <f t="shared" si="17"/>
        <v>0</v>
      </c>
    </row>
    <row r="192" spans="2:7" ht="12.75">
      <c r="B192" s="229" t="s">
        <v>88</v>
      </c>
      <c r="C192" s="231" t="s">
        <v>78</v>
      </c>
      <c r="D192" s="25"/>
      <c r="E192" s="282">
        <f t="shared" si="18"/>
        <v>0</v>
      </c>
      <c r="F192" s="282">
        <f t="shared" si="18"/>
        <v>0</v>
      </c>
      <c r="G192" s="283">
        <f t="shared" si="17"/>
        <v>0</v>
      </c>
    </row>
    <row r="193" spans="2:7" ht="12.75">
      <c r="B193" s="229" t="s">
        <v>89</v>
      </c>
      <c r="C193" s="231" t="s">
        <v>79</v>
      </c>
      <c r="D193" s="25"/>
      <c r="E193" s="282">
        <f t="shared" si="18"/>
        <v>0</v>
      </c>
      <c r="F193" s="282">
        <f t="shared" si="18"/>
        <v>0</v>
      </c>
      <c r="G193" s="283">
        <f t="shared" si="17"/>
        <v>0</v>
      </c>
    </row>
    <row r="194" spans="2:7" ht="12.75">
      <c r="B194" s="229" t="s">
        <v>90</v>
      </c>
      <c r="C194" s="231" t="s">
        <v>80</v>
      </c>
      <c r="D194" s="25"/>
      <c r="E194" s="282">
        <f t="shared" si="18"/>
        <v>0</v>
      </c>
      <c r="F194" s="282">
        <f t="shared" si="18"/>
        <v>0</v>
      </c>
      <c r="G194" s="283">
        <f t="shared" si="17"/>
        <v>0</v>
      </c>
    </row>
    <row r="195" spans="2:7" ht="12.75">
      <c r="B195" s="241" t="s">
        <v>91</v>
      </c>
      <c r="C195" s="245" t="s">
        <v>81</v>
      </c>
      <c r="D195" s="195"/>
      <c r="E195" s="284">
        <f t="shared" si="18"/>
        <v>0</v>
      </c>
      <c r="F195" s="284">
        <f t="shared" si="18"/>
        <v>0</v>
      </c>
      <c r="G195" s="279">
        <f t="shared" si="17"/>
        <v>0</v>
      </c>
    </row>
    <row r="196" spans="2:7" ht="12.75">
      <c r="B196" s="218" t="s">
        <v>194</v>
      </c>
      <c r="C196" s="244" t="s">
        <v>215</v>
      </c>
      <c r="D196" s="221"/>
      <c r="E196" s="169"/>
      <c r="F196" s="169"/>
      <c r="G196" s="281">
        <f t="shared" si="17"/>
        <v>0</v>
      </c>
    </row>
    <row r="197" spans="2:7" ht="12.75">
      <c r="B197" s="223" t="s">
        <v>237</v>
      </c>
      <c r="C197" s="225" t="s">
        <v>274</v>
      </c>
      <c r="D197" s="25"/>
      <c r="E197" s="282">
        <f>+$D197*E65</f>
        <v>0</v>
      </c>
      <c r="F197" s="282">
        <f>+$D197*F65</f>
        <v>0</v>
      </c>
      <c r="G197" s="283">
        <f t="shared" si="17"/>
        <v>0</v>
      </c>
    </row>
    <row r="198" spans="2:7" ht="12.75">
      <c r="B198" s="229" t="s">
        <v>238</v>
      </c>
      <c r="C198" s="231" t="s">
        <v>217</v>
      </c>
      <c r="D198" s="232"/>
      <c r="E198" s="282"/>
      <c r="F198" s="282"/>
      <c r="G198" s="283">
        <f t="shared" si="17"/>
        <v>0</v>
      </c>
    </row>
    <row r="199" spans="2:7" ht="12.75">
      <c r="B199" s="229" t="s">
        <v>121</v>
      </c>
      <c r="C199" s="231" t="s">
        <v>123</v>
      </c>
      <c r="D199" s="25"/>
      <c r="E199" s="282">
        <f aca="true" t="shared" si="19" ref="E199:F206">+$D199*E67</f>
        <v>0</v>
      </c>
      <c r="F199" s="282">
        <f t="shared" si="19"/>
        <v>0</v>
      </c>
      <c r="G199" s="283">
        <f t="shared" si="17"/>
        <v>0</v>
      </c>
    </row>
    <row r="200" spans="2:7" ht="12.75">
      <c r="B200" s="229" t="s">
        <v>122</v>
      </c>
      <c r="C200" s="231" t="s">
        <v>124</v>
      </c>
      <c r="D200" s="25"/>
      <c r="E200" s="282">
        <f t="shared" si="19"/>
        <v>0</v>
      </c>
      <c r="F200" s="282">
        <f t="shared" si="19"/>
        <v>0</v>
      </c>
      <c r="G200" s="283">
        <f t="shared" si="17"/>
        <v>0</v>
      </c>
    </row>
    <row r="201" spans="2:7" ht="12.75">
      <c r="B201" s="229" t="s">
        <v>236</v>
      </c>
      <c r="C201" s="231" t="s">
        <v>216</v>
      </c>
      <c r="D201" s="25"/>
      <c r="E201" s="282">
        <f t="shared" si="19"/>
        <v>0</v>
      </c>
      <c r="F201" s="282">
        <f t="shared" si="19"/>
        <v>0</v>
      </c>
      <c r="G201" s="283">
        <f t="shared" si="17"/>
        <v>0</v>
      </c>
    </row>
    <row r="202" spans="2:7" ht="12.75">
      <c r="B202" s="229" t="s">
        <v>239</v>
      </c>
      <c r="C202" s="231" t="s">
        <v>218</v>
      </c>
      <c r="D202" s="25"/>
      <c r="E202" s="282">
        <f t="shared" si="19"/>
        <v>0</v>
      </c>
      <c r="F202" s="282">
        <f t="shared" si="19"/>
        <v>0</v>
      </c>
      <c r="G202" s="283">
        <f t="shared" si="17"/>
        <v>0</v>
      </c>
    </row>
    <row r="203" spans="2:7" ht="12.75">
      <c r="B203" s="229" t="s">
        <v>240</v>
      </c>
      <c r="C203" s="231" t="s">
        <v>120</v>
      </c>
      <c r="D203" s="25"/>
      <c r="E203" s="282">
        <f t="shared" si="19"/>
        <v>0</v>
      </c>
      <c r="F203" s="282">
        <f t="shared" si="19"/>
        <v>0</v>
      </c>
      <c r="G203" s="283">
        <f t="shared" si="17"/>
        <v>0</v>
      </c>
    </row>
    <row r="204" spans="2:7" ht="12.75">
      <c r="B204" s="229" t="s">
        <v>251</v>
      </c>
      <c r="C204" s="231" t="s">
        <v>219</v>
      </c>
      <c r="D204" s="25"/>
      <c r="E204" s="282">
        <f t="shared" si="19"/>
        <v>0</v>
      </c>
      <c r="F204" s="282">
        <f t="shared" si="19"/>
        <v>0</v>
      </c>
      <c r="G204" s="283">
        <f t="shared" si="17"/>
        <v>0</v>
      </c>
    </row>
    <row r="205" spans="2:7" ht="12.75">
      <c r="B205" s="229" t="s">
        <v>252</v>
      </c>
      <c r="C205" s="231" t="s">
        <v>275</v>
      </c>
      <c r="D205" s="25"/>
      <c r="E205" s="282">
        <f t="shared" si="19"/>
        <v>0</v>
      </c>
      <c r="F205" s="282">
        <f t="shared" si="19"/>
        <v>0</v>
      </c>
      <c r="G205" s="283">
        <f t="shared" si="17"/>
        <v>0</v>
      </c>
    </row>
    <row r="206" spans="2:7" ht="12.75">
      <c r="B206" s="229" t="s">
        <v>253</v>
      </c>
      <c r="C206" s="240" t="s">
        <v>157</v>
      </c>
      <c r="D206" s="25"/>
      <c r="E206" s="282">
        <f t="shared" si="19"/>
        <v>0</v>
      </c>
      <c r="F206" s="282">
        <f t="shared" si="19"/>
        <v>0</v>
      </c>
      <c r="G206" s="283">
        <f t="shared" si="17"/>
        <v>0</v>
      </c>
    </row>
    <row r="207" spans="2:7" ht="12.75">
      <c r="B207" s="229" t="s">
        <v>158</v>
      </c>
      <c r="C207" s="231" t="s">
        <v>276</v>
      </c>
      <c r="D207" s="232"/>
      <c r="E207" s="282"/>
      <c r="F207" s="282"/>
      <c r="G207" s="283">
        <f t="shared" si="17"/>
        <v>0</v>
      </c>
    </row>
    <row r="208" spans="2:7" ht="12.75">
      <c r="B208" s="229" t="s">
        <v>159</v>
      </c>
      <c r="C208" s="231" t="s">
        <v>126</v>
      </c>
      <c r="D208" s="25"/>
      <c r="E208" s="282">
        <f aca="true" t="shared" si="20" ref="E208:F214">+$D208*E76</f>
        <v>0</v>
      </c>
      <c r="F208" s="282">
        <f t="shared" si="20"/>
        <v>0</v>
      </c>
      <c r="G208" s="283">
        <f t="shared" si="17"/>
        <v>0</v>
      </c>
    </row>
    <row r="209" spans="2:7" ht="12.75">
      <c r="B209" s="229" t="s">
        <v>160</v>
      </c>
      <c r="C209" s="231" t="s">
        <v>125</v>
      </c>
      <c r="D209" s="25"/>
      <c r="E209" s="282">
        <f t="shared" si="20"/>
        <v>0</v>
      </c>
      <c r="F209" s="282">
        <f t="shared" si="20"/>
        <v>0</v>
      </c>
      <c r="G209" s="283">
        <f t="shared" si="17"/>
        <v>0</v>
      </c>
    </row>
    <row r="210" spans="2:7" ht="12.75">
      <c r="B210" s="229" t="s">
        <v>161</v>
      </c>
      <c r="C210" s="231" t="s">
        <v>127</v>
      </c>
      <c r="D210" s="25"/>
      <c r="E210" s="282">
        <f t="shared" si="20"/>
        <v>0</v>
      </c>
      <c r="F210" s="282">
        <f t="shared" si="20"/>
        <v>0</v>
      </c>
      <c r="G210" s="283">
        <f t="shared" si="17"/>
        <v>0</v>
      </c>
    </row>
    <row r="211" spans="2:7" ht="12.75">
      <c r="B211" s="229" t="s">
        <v>162</v>
      </c>
      <c r="C211" s="231" t="s">
        <v>215</v>
      </c>
      <c r="D211" s="25"/>
      <c r="E211" s="282">
        <f t="shared" si="20"/>
        <v>0</v>
      </c>
      <c r="F211" s="282">
        <f t="shared" si="20"/>
        <v>0</v>
      </c>
      <c r="G211" s="283">
        <f t="shared" si="17"/>
        <v>0</v>
      </c>
    </row>
    <row r="212" spans="2:7" ht="12.75">
      <c r="B212" s="229" t="s">
        <v>163</v>
      </c>
      <c r="C212" s="231" t="s">
        <v>128</v>
      </c>
      <c r="D212" s="25"/>
      <c r="E212" s="282">
        <f t="shared" si="20"/>
        <v>0</v>
      </c>
      <c r="F212" s="282">
        <f t="shared" si="20"/>
        <v>0</v>
      </c>
      <c r="G212" s="283">
        <f aca="true" t="shared" si="21" ref="G212:G243">SUM(E212:F212)</f>
        <v>0</v>
      </c>
    </row>
    <row r="213" spans="2:7" ht="12.75">
      <c r="B213" s="229" t="s">
        <v>164</v>
      </c>
      <c r="C213" s="231" t="s">
        <v>280</v>
      </c>
      <c r="D213" s="25"/>
      <c r="E213" s="282">
        <f t="shared" si="20"/>
        <v>0</v>
      </c>
      <c r="F213" s="282">
        <f t="shared" si="20"/>
        <v>0</v>
      </c>
      <c r="G213" s="283">
        <f t="shared" si="21"/>
        <v>0</v>
      </c>
    </row>
    <row r="214" spans="2:7" ht="12.75">
      <c r="B214" s="234" t="s">
        <v>165</v>
      </c>
      <c r="C214" s="236" t="s">
        <v>129</v>
      </c>
      <c r="D214" s="116"/>
      <c r="E214" s="284">
        <f t="shared" si="20"/>
        <v>0</v>
      </c>
      <c r="F214" s="284">
        <f t="shared" si="20"/>
        <v>0</v>
      </c>
      <c r="G214" s="279">
        <f t="shared" si="21"/>
        <v>0</v>
      </c>
    </row>
    <row r="215" spans="2:7" ht="12.75">
      <c r="B215" s="218">
        <v>4</v>
      </c>
      <c r="C215" s="244" t="s">
        <v>220</v>
      </c>
      <c r="D215" s="221"/>
      <c r="E215" s="169"/>
      <c r="F215" s="169"/>
      <c r="G215" s="281">
        <f t="shared" si="21"/>
        <v>0</v>
      </c>
    </row>
    <row r="216" spans="2:7" ht="12.75">
      <c r="B216" s="223" t="s">
        <v>318</v>
      </c>
      <c r="C216" s="225" t="s">
        <v>221</v>
      </c>
      <c r="D216" s="226"/>
      <c r="E216" s="282"/>
      <c r="F216" s="282"/>
      <c r="G216" s="283">
        <f t="shared" si="21"/>
        <v>0</v>
      </c>
    </row>
    <row r="217" spans="2:7" ht="12.75">
      <c r="B217" s="223" t="s">
        <v>6</v>
      </c>
      <c r="C217" s="225" t="s">
        <v>130</v>
      </c>
      <c r="D217" s="194">
        <v>0</v>
      </c>
      <c r="E217" s="282">
        <f aca="true" t="shared" si="22" ref="E217:F221">+$D217*E85</f>
        <v>0</v>
      </c>
      <c r="F217" s="282">
        <f t="shared" si="22"/>
        <v>0</v>
      </c>
      <c r="G217" s="283">
        <f t="shared" si="21"/>
        <v>0</v>
      </c>
    </row>
    <row r="218" spans="2:7" ht="12.75">
      <c r="B218" s="223" t="s">
        <v>7</v>
      </c>
      <c r="C218" s="225" t="s">
        <v>131</v>
      </c>
      <c r="D218" s="194"/>
      <c r="E218" s="282">
        <f t="shared" si="22"/>
        <v>0</v>
      </c>
      <c r="F218" s="282">
        <f t="shared" si="22"/>
        <v>0</v>
      </c>
      <c r="G218" s="283">
        <f t="shared" si="21"/>
        <v>0</v>
      </c>
    </row>
    <row r="219" spans="2:7" ht="12.75">
      <c r="B219" s="223" t="s">
        <v>8</v>
      </c>
      <c r="C219" s="225" t="s">
        <v>132</v>
      </c>
      <c r="D219" s="194"/>
      <c r="E219" s="282">
        <f t="shared" si="22"/>
        <v>0</v>
      </c>
      <c r="F219" s="282">
        <f t="shared" si="22"/>
        <v>0</v>
      </c>
      <c r="G219" s="283">
        <f t="shared" si="21"/>
        <v>0</v>
      </c>
    </row>
    <row r="220" spans="2:7" ht="12.75">
      <c r="B220" s="223" t="s">
        <v>9</v>
      </c>
      <c r="C220" s="225" t="s">
        <v>133</v>
      </c>
      <c r="D220" s="194"/>
      <c r="E220" s="282">
        <f t="shared" si="22"/>
        <v>0</v>
      </c>
      <c r="F220" s="282">
        <f t="shared" si="22"/>
        <v>0</v>
      </c>
      <c r="G220" s="283">
        <f t="shared" si="21"/>
        <v>0</v>
      </c>
    </row>
    <row r="221" spans="2:7" ht="12.75">
      <c r="B221" s="229" t="s">
        <v>319</v>
      </c>
      <c r="C221" s="231" t="s">
        <v>222</v>
      </c>
      <c r="D221" s="25"/>
      <c r="E221" s="282">
        <f t="shared" si="22"/>
        <v>0</v>
      </c>
      <c r="F221" s="282">
        <f t="shared" si="22"/>
        <v>0</v>
      </c>
      <c r="G221" s="283">
        <f t="shared" si="21"/>
        <v>0</v>
      </c>
    </row>
    <row r="222" spans="2:7" ht="12.75">
      <c r="B222" s="229" t="s">
        <v>10</v>
      </c>
      <c r="C222" s="231" t="s">
        <v>223</v>
      </c>
      <c r="D222" s="232"/>
      <c r="E222" s="282"/>
      <c r="F222" s="282"/>
      <c r="G222" s="283">
        <f t="shared" si="21"/>
        <v>0</v>
      </c>
    </row>
    <row r="223" spans="2:7" ht="12.75">
      <c r="B223" s="229" t="s">
        <v>11</v>
      </c>
      <c r="C223" s="231" t="s">
        <v>134</v>
      </c>
      <c r="D223" s="25"/>
      <c r="E223" s="282">
        <f aca="true" t="shared" si="23" ref="E223:F228">+$D223*E91</f>
        <v>0</v>
      </c>
      <c r="F223" s="282">
        <f t="shared" si="23"/>
        <v>0</v>
      </c>
      <c r="G223" s="283">
        <f t="shared" si="21"/>
        <v>0</v>
      </c>
    </row>
    <row r="224" spans="2:7" ht="12.75">
      <c r="B224" s="229" t="s">
        <v>12</v>
      </c>
      <c r="C224" s="231" t="s">
        <v>135</v>
      </c>
      <c r="D224" s="25"/>
      <c r="E224" s="282">
        <f t="shared" si="23"/>
        <v>0</v>
      </c>
      <c r="F224" s="282">
        <f t="shared" si="23"/>
        <v>0</v>
      </c>
      <c r="G224" s="283">
        <f t="shared" si="21"/>
        <v>0</v>
      </c>
    </row>
    <row r="225" spans="2:7" ht="12.75">
      <c r="B225" s="229" t="s">
        <v>13</v>
      </c>
      <c r="C225" s="231" t="s">
        <v>136</v>
      </c>
      <c r="D225" s="25"/>
      <c r="E225" s="282">
        <f t="shared" si="23"/>
        <v>0</v>
      </c>
      <c r="F225" s="282">
        <f t="shared" si="23"/>
        <v>0</v>
      </c>
      <c r="G225" s="283">
        <f t="shared" si="21"/>
        <v>0</v>
      </c>
    </row>
    <row r="226" spans="2:7" ht="12.75">
      <c r="B226" s="229" t="s">
        <v>14</v>
      </c>
      <c r="C226" s="231" t="s">
        <v>137</v>
      </c>
      <c r="D226" s="25"/>
      <c r="E226" s="282">
        <f t="shared" si="23"/>
        <v>0</v>
      </c>
      <c r="F226" s="282">
        <f t="shared" si="23"/>
        <v>0</v>
      </c>
      <c r="G226" s="283">
        <f t="shared" si="21"/>
        <v>0</v>
      </c>
    </row>
    <row r="227" spans="2:7" ht="12.75">
      <c r="B227" s="229" t="s">
        <v>15</v>
      </c>
      <c r="C227" s="231" t="s">
        <v>224</v>
      </c>
      <c r="D227" s="25"/>
      <c r="E227" s="282">
        <f t="shared" si="23"/>
        <v>0</v>
      </c>
      <c r="F227" s="282">
        <f t="shared" si="23"/>
        <v>0</v>
      </c>
      <c r="G227" s="283">
        <f t="shared" si="21"/>
        <v>0</v>
      </c>
    </row>
    <row r="228" spans="2:7" ht="12.75">
      <c r="B228" s="229" t="s">
        <v>29</v>
      </c>
      <c r="C228" s="231" t="s">
        <v>277</v>
      </c>
      <c r="D228" s="25"/>
      <c r="E228" s="282">
        <f t="shared" si="23"/>
        <v>0</v>
      </c>
      <c r="F228" s="282">
        <f t="shared" si="23"/>
        <v>0</v>
      </c>
      <c r="G228" s="283">
        <f t="shared" si="21"/>
        <v>0</v>
      </c>
    </row>
    <row r="229" spans="2:7" ht="12.75">
      <c r="B229" s="229" t="s">
        <v>16</v>
      </c>
      <c r="C229" s="231" t="s">
        <v>278</v>
      </c>
      <c r="D229" s="232"/>
      <c r="E229" s="282"/>
      <c r="F229" s="282"/>
      <c r="G229" s="283">
        <f t="shared" si="21"/>
        <v>0</v>
      </c>
    </row>
    <row r="230" spans="2:7" ht="12.75">
      <c r="B230" s="229" t="s">
        <v>17</v>
      </c>
      <c r="C230" s="239" t="s">
        <v>298</v>
      </c>
      <c r="D230" s="25"/>
      <c r="E230" s="282">
        <f aca="true" t="shared" si="24" ref="E230:F237">+$D230*E98</f>
        <v>0</v>
      </c>
      <c r="F230" s="282">
        <f t="shared" si="24"/>
        <v>0</v>
      </c>
      <c r="G230" s="283">
        <f t="shared" si="21"/>
        <v>0</v>
      </c>
    </row>
    <row r="231" spans="2:7" ht="12.75">
      <c r="B231" s="229" t="s">
        <v>18</v>
      </c>
      <c r="C231" s="239" t="s">
        <v>138</v>
      </c>
      <c r="D231" s="25"/>
      <c r="E231" s="282">
        <f t="shared" si="24"/>
        <v>0</v>
      </c>
      <c r="F231" s="282">
        <f t="shared" si="24"/>
        <v>0</v>
      </c>
      <c r="G231" s="283">
        <f t="shared" si="21"/>
        <v>0</v>
      </c>
    </row>
    <row r="232" spans="2:7" ht="12.75">
      <c r="B232" s="229" t="s">
        <v>19</v>
      </c>
      <c r="C232" s="239" t="s">
        <v>140</v>
      </c>
      <c r="D232" s="25"/>
      <c r="E232" s="282">
        <f t="shared" si="24"/>
        <v>0</v>
      </c>
      <c r="F232" s="282">
        <f t="shared" si="24"/>
        <v>0</v>
      </c>
      <c r="G232" s="283">
        <f t="shared" si="21"/>
        <v>0</v>
      </c>
    </row>
    <row r="233" spans="2:7" ht="12.75">
      <c r="B233" s="229" t="s">
        <v>20</v>
      </c>
      <c r="C233" s="239" t="s">
        <v>141</v>
      </c>
      <c r="D233" s="25"/>
      <c r="E233" s="282">
        <f t="shared" si="24"/>
        <v>0</v>
      </c>
      <c r="F233" s="282">
        <f t="shared" si="24"/>
        <v>0</v>
      </c>
      <c r="G233" s="283">
        <f t="shared" si="21"/>
        <v>0</v>
      </c>
    </row>
    <row r="234" spans="2:7" ht="12.75">
      <c r="B234" s="229" t="s">
        <v>30</v>
      </c>
      <c r="C234" s="239" t="s">
        <v>142</v>
      </c>
      <c r="D234" s="25"/>
      <c r="E234" s="282">
        <f t="shared" si="24"/>
        <v>0</v>
      </c>
      <c r="F234" s="282">
        <f t="shared" si="24"/>
        <v>0</v>
      </c>
      <c r="G234" s="283">
        <f t="shared" si="21"/>
        <v>0</v>
      </c>
    </row>
    <row r="235" spans="2:7" ht="12.75">
      <c r="B235" s="229" t="s">
        <v>21</v>
      </c>
      <c r="C235" s="239" t="s">
        <v>139</v>
      </c>
      <c r="D235" s="25"/>
      <c r="E235" s="282">
        <f t="shared" si="24"/>
        <v>0</v>
      </c>
      <c r="F235" s="282">
        <f t="shared" si="24"/>
        <v>0</v>
      </c>
      <c r="G235" s="283">
        <f t="shared" si="21"/>
        <v>0</v>
      </c>
    </row>
    <row r="236" spans="2:7" ht="12.75">
      <c r="B236" s="229" t="s">
        <v>22</v>
      </c>
      <c r="C236" s="213" t="s">
        <v>299</v>
      </c>
      <c r="D236" s="25"/>
      <c r="E236" s="282">
        <f t="shared" si="24"/>
        <v>0</v>
      </c>
      <c r="F236" s="282">
        <f t="shared" si="24"/>
        <v>0</v>
      </c>
      <c r="G236" s="283">
        <f t="shared" si="21"/>
        <v>0</v>
      </c>
    </row>
    <row r="237" spans="2:7" ht="12.75">
      <c r="B237" s="229" t="s">
        <v>23</v>
      </c>
      <c r="C237" s="231" t="s">
        <v>279</v>
      </c>
      <c r="D237" s="25">
        <v>0</v>
      </c>
      <c r="E237" s="282">
        <f t="shared" si="24"/>
        <v>0</v>
      </c>
      <c r="F237" s="282">
        <f t="shared" si="24"/>
        <v>0</v>
      </c>
      <c r="G237" s="283">
        <f t="shared" si="21"/>
        <v>0</v>
      </c>
    </row>
    <row r="238" spans="2:7" ht="12.75">
      <c r="B238" s="229" t="s">
        <v>24</v>
      </c>
      <c r="C238" s="231" t="s">
        <v>225</v>
      </c>
      <c r="D238" s="232"/>
      <c r="E238" s="282"/>
      <c r="F238" s="282"/>
      <c r="G238" s="283">
        <f t="shared" si="21"/>
        <v>0</v>
      </c>
    </row>
    <row r="239" spans="2:7" ht="12.75">
      <c r="B239" s="229" t="s">
        <v>25</v>
      </c>
      <c r="C239" s="231" t="s">
        <v>143</v>
      </c>
      <c r="D239" s="25"/>
      <c r="E239" s="282">
        <f aca="true" t="shared" si="25" ref="E239:F243">+$D239*E107</f>
        <v>0</v>
      </c>
      <c r="F239" s="282">
        <f t="shared" si="25"/>
        <v>0</v>
      </c>
      <c r="G239" s="283">
        <f t="shared" si="21"/>
        <v>0</v>
      </c>
    </row>
    <row r="240" spans="2:7" ht="12.75">
      <c r="B240" s="229" t="s">
        <v>26</v>
      </c>
      <c r="C240" s="231" t="s">
        <v>144</v>
      </c>
      <c r="D240" s="25"/>
      <c r="E240" s="282">
        <f t="shared" si="25"/>
        <v>0</v>
      </c>
      <c r="F240" s="282">
        <f t="shared" si="25"/>
        <v>0</v>
      </c>
      <c r="G240" s="283">
        <f t="shared" si="21"/>
        <v>0</v>
      </c>
    </row>
    <row r="241" spans="2:7" ht="12.75">
      <c r="B241" s="229" t="s">
        <v>27</v>
      </c>
      <c r="C241" s="231" t="s">
        <v>300</v>
      </c>
      <c r="D241" s="25"/>
      <c r="E241" s="282">
        <f t="shared" si="25"/>
        <v>0</v>
      </c>
      <c r="F241" s="282">
        <f t="shared" si="25"/>
        <v>0</v>
      </c>
      <c r="G241" s="283">
        <f t="shared" si="21"/>
        <v>0</v>
      </c>
    </row>
    <row r="242" spans="2:7" ht="12.75">
      <c r="B242" s="256" t="s">
        <v>28</v>
      </c>
      <c r="C242" s="257" t="s">
        <v>225</v>
      </c>
      <c r="D242" s="25"/>
      <c r="E242" s="284">
        <f t="shared" si="25"/>
        <v>0</v>
      </c>
      <c r="F242" s="284">
        <f t="shared" si="25"/>
        <v>0</v>
      </c>
      <c r="G242" s="279">
        <f t="shared" si="21"/>
        <v>0</v>
      </c>
    </row>
    <row r="243" spans="2:14" ht="25.5">
      <c r="B243" s="265">
        <v>5</v>
      </c>
      <c r="C243" s="220" t="s">
        <v>174</v>
      </c>
      <c r="D243" s="480"/>
      <c r="E243" s="169">
        <f t="shared" si="25"/>
        <v>0</v>
      </c>
      <c r="F243" s="169">
        <f t="shared" si="25"/>
        <v>0</v>
      </c>
      <c r="G243" s="281">
        <f t="shared" si="21"/>
        <v>0</v>
      </c>
      <c r="K243" s="153"/>
      <c r="L243" s="153"/>
      <c r="M243" s="153"/>
      <c r="N243" s="153"/>
    </row>
    <row r="244" spans="2:7" ht="12.75">
      <c r="B244" s="266" t="s">
        <v>206</v>
      </c>
      <c r="C244" s="268" t="s">
        <v>46</v>
      </c>
      <c r="D244" s="278"/>
      <c r="E244" s="169">
        <f>+SUM(INDEX(E:E,ROW()+1):INDEX(E:E,ROW(E253)-1))</f>
        <v>0</v>
      </c>
      <c r="F244" s="169">
        <f>+SUM(INDEX(F:F,ROW()+1):INDEX(F:F,ROW(F253)-1))</f>
        <v>0</v>
      </c>
      <c r="G244" s="173">
        <f>+SUM(INDEX(G:G,ROW()+1):INDEX(G:G,ROW(G253)-1))</f>
        <v>0</v>
      </c>
    </row>
    <row r="245" spans="2:7" ht="12.75">
      <c r="B245" s="247">
        <v>1</v>
      </c>
      <c r="C245" s="271" t="s">
        <v>203</v>
      </c>
      <c r="D245" s="466"/>
      <c r="E245" s="282">
        <f aca="true" t="shared" si="26" ref="E245:F252">+$D245*E113</f>
        <v>0</v>
      </c>
      <c r="F245" s="282">
        <f t="shared" si="26"/>
        <v>0</v>
      </c>
      <c r="G245" s="283">
        <f aca="true" t="shared" si="27" ref="G245:G250">SUM(E245:F245)</f>
        <v>0</v>
      </c>
    </row>
    <row r="246" spans="2:7" ht="12.75">
      <c r="B246" s="247">
        <v>2</v>
      </c>
      <c r="C246" s="271" t="s">
        <v>204</v>
      </c>
      <c r="D246" s="466"/>
      <c r="E246" s="282">
        <f t="shared" si="26"/>
        <v>0</v>
      </c>
      <c r="F246" s="282">
        <f t="shared" si="26"/>
        <v>0</v>
      </c>
      <c r="G246" s="283">
        <f t="shared" si="27"/>
        <v>0</v>
      </c>
    </row>
    <row r="247" spans="2:7" ht="12.75">
      <c r="B247" s="247">
        <v>3</v>
      </c>
      <c r="C247" s="271" t="s">
        <v>200</v>
      </c>
      <c r="D247" s="466"/>
      <c r="E247" s="282">
        <f t="shared" si="26"/>
        <v>0</v>
      </c>
      <c r="F247" s="282">
        <f t="shared" si="26"/>
        <v>0</v>
      </c>
      <c r="G247" s="283">
        <f t="shared" si="27"/>
        <v>0</v>
      </c>
    </row>
    <row r="248" spans="2:7" ht="12.75">
      <c r="B248" s="247">
        <v>4</v>
      </c>
      <c r="C248" s="12" t="s">
        <v>166</v>
      </c>
      <c r="D248" s="466"/>
      <c r="E248" s="282">
        <f t="shared" si="26"/>
        <v>0</v>
      </c>
      <c r="F248" s="282">
        <f t="shared" si="26"/>
        <v>0</v>
      </c>
      <c r="G248" s="283">
        <f t="shared" si="27"/>
        <v>0</v>
      </c>
    </row>
    <row r="249" spans="2:7" ht="12.75">
      <c r="B249" s="247">
        <v>5</v>
      </c>
      <c r="C249" s="271" t="s">
        <v>260</v>
      </c>
      <c r="D249" s="466"/>
      <c r="E249" s="282">
        <f t="shared" si="26"/>
        <v>0</v>
      </c>
      <c r="F249" s="282">
        <f t="shared" si="26"/>
        <v>0</v>
      </c>
      <c r="G249" s="283">
        <f t="shared" si="27"/>
        <v>0</v>
      </c>
    </row>
    <row r="250" spans="2:7" ht="12.75">
      <c r="B250" s="247">
        <v>6</v>
      </c>
      <c r="C250" s="249" t="str">
        <f>+C118</f>
        <v>Средства у припреми</v>
      </c>
      <c r="D250" s="466"/>
      <c r="E250" s="282">
        <f t="shared" si="26"/>
        <v>0</v>
      </c>
      <c r="F250" s="282">
        <f t="shared" si="26"/>
        <v>0</v>
      </c>
      <c r="G250" s="283">
        <f t="shared" si="27"/>
        <v>0</v>
      </c>
    </row>
    <row r="251" spans="2:7" ht="12.75">
      <c r="B251" s="256" t="s">
        <v>198</v>
      </c>
      <c r="C251" s="257">
        <f>+C119</f>
        <v>0</v>
      </c>
      <c r="D251" s="467"/>
      <c r="E251" s="282">
        <f t="shared" si="26"/>
        <v>0</v>
      </c>
      <c r="F251" s="282">
        <f t="shared" si="26"/>
        <v>0</v>
      </c>
      <c r="G251" s="283"/>
    </row>
    <row r="252" spans="2:7" ht="12.75">
      <c r="B252" s="256" t="s">
        <v>259</v>
      </c>
      <c r="C252" s="280">
        <f>+C120</f>
        <v>0</v>
      </c>
      <c r="D252" s="468"/>
      <c r="E252" s="282">
        <f t="shared" si="26"/>
        <v>0</v>
      </c>
      <c r="F252" s="282">
        <f t="shared" si="26"/>
        <v>0</v>
      </c>
      <c r="G252" s="283">
        <f>SUM(E252:F252)</f>
        <v>0</v>
      </c>
    </row>
    <row r="253" spans="2:7" ht="12.75">
      <c r="B253" s="167" t="s">
        <v>207</v>
      </c>
      <c r="C253" s="168" t="s">
        <v>244</v>
      </c>
      <c r="D253" s="169"/>
      <c r="E253" s="169">
        <f>+SUM(INDEX(E:E,ROW()+1):INDEX(E:E,ROW(E262)-1))</f>
        <v>0</v>
      </c>
      <c r="F253" s="169">
        <f>+SUM(INDEX(F:F,ROW()+1):INDEX(F:F,ROW(F262)-1))</f>
        <v>0</v>
      </c>
      <c r="G253" s="173">
        <f>+SUM(INDEX(G:G,ROW()+1):INDEX(G:G,ROW(G262)-1))</f>
        <v>0</v>
      </c>
    </row>
    <row r="254" spans="2:7" ht="12.75">
      <c r="B254" s="276">
        <v>1</v>
      </c>
      <c r="C254" s="270" t="s">
        <v>199</v>
      </c>
      <c r="D254" s="469"/>
      <c r="E254" s="282">
        <f aca="true" t="shared" si="28" ref="E254:F261">+$D254*E122</f>
        <v>0</v>
      </c>
      <c r="F254" s="282">
        <f t="shared" si="28"/>
        <v>0</v>
      </c>
      <c r="G254" s="283">
        <f aca="true" t="shared" si="29" ref="G254:G261">SUM(E254:F254)</f>
        <v>0</v>
      </c>
    </row>
    <row r="255" spans="2:7" ht="12.75">
      <c r="B255" s="273">
        <v>2</v>
      </c>
      <c r="C255" s="271" t="s">
        <v>203</v>
      </c>
      <c r="D255" s="466"/>
      <c r="E255" s="285">
        <f t="shared" si="28"/>
        <v>0</v>
      </c>
      <c r="F255" s="285">
        <f t="shared" si="28"/>
        <v>0</v>
      </c>
      <c r="G255" s="283">
        <f t="shared" si="29"/>
        <v>0</v>
      </c>
    </row>
    <row r="256" spans="2:7" ht="12.75">
      <c r="B256" s="273">
        <v>3</v>
      </c>
      <c r="C256" s="271" t="s">
        <v>204</v>
      </c>
      <c r="D256" s="466"/>
      <c r="E256" s="285">
        <f t="shared" si="28"/>
        <v>0</v>
      </c>
      <c r="F256" s="285">
        <f t="shared" si="28"/>
        <v>0</v>
      </c>
      <c r="G256" s="283">
        <f t="shared" si="29"/>
        <v>0</v>
      </c>
    </row>
    <row r="257" spans="2:7" ht="12.75">
      <c r="B257" s="273">
        <v>4</v>
      </c>
      <c r="C257" s="271" t="s">
        <v>200</v>
      </c>
      <c r="D257" s="466"/>
      <c r="E257" s="285">
        <f t="shared" si="28"/>
        <v>0</v>
      </c>
      <c r="F257" s="285">
        <f t="shared" si="28"/>
        <v>0</v>
      </c>
      <c r="G257" s="283">
        <f t="shared" si="29"/>
        <v>0</v>
      </c>
    </row>
    <row r="258" spans="2:7" ht="12.75">
      <c r="B258" s="273">
        <v>5</v>
      </c>
      <c r="C258" s="12" t="s">
        <v>166</v>
      </c>
      <c r="D258" s="466"/>
      <c r="E258" s="285">
        <f t="shared" si="28"/>
        <v>0</v>
      </c>
      <c r="F258" s="285">
        <f t="shared" si="28"/>
        <v>0</v>
      </c>
      <c r="G258" s="283">
        <f t="shared" si="29"/>
        <v>0</v>
      </c>
    </row>
    <row r="259" spans="2:7" ht="12.75">
      <c r="B259" s="273">
        <v>6</v>
      </c>
      <c r="C259" s="271" t="s">
        <v>260</v>
      </c>
      <c r="D259" s="466"/>
      <c r="E259" s="285">
        <f t="shared" si="28"/>
        <v>0</v>
      </c>
      <c r="F259" s="285">
        <f t="shared" si="28"/>
        <v>0</v>
      </c>
      <c r="G259" s="283">
        <f t="shared" si="29"/>
        <v>0</v>
      </c>
    </row>
    <row r="260" spans="2:7" ht="12.75">
      <c r="B260" s="273">
        <v>7</v>
      </c>
      <c r="C260" s="289" t="str">
        <f>+C128</f>
        <v>Средства у припреми</v>
      </c>
      <c r="D260" s="466"/>
      <c r="E260" s="285">
        <f t="shared" si="28"/>
        <v>0</v>
      </c>
      <c r="F260" s="285">
        <f t="shared" si="28"/>
        <v>0</v>
      </c>
      <c r="G260" s="283">
        <f t="shared" si="29"/>
        <v>0</v>
      </c>
    </row>
    <row r="261" spans="2:7" ht="12.75">
      <c r="B261" s="275">
        <v>8</v>
      </c>
      <c r="C261" s="290">
        <f>+C129</f>
        <v>0</v>
      </c>
      <c r="D261" s="467"/>
      <c r="E261" s="286">
        <f t="shared" si="28"/>
        <v>0</v>
      </c>
      <c r="F261" s="286">
        <f t="shared" si="28"/>
        <v>0</v>
      </c>
      <c r="G261" s="279">
        <f t="shared" si="29"/>
        <v>0</v>
      </c>
    </row>
    <row r="262" spans="2:7" ht="12.75">
      <c r="B262" s="167" t="s">
        <v>332</v>
      </c>
      <c r="C262" s="168" t="s">
        <v>250</v>
      </c>
      <c r="D262" s="169"/>
      <c r="E262" s="169"/>
      <c r="F262" s="169"/>
      <c r="G262" s="173"/>
    </row>
    <row r="263" spans="2:7" ht="12.75">
      <c r="B263" s="276">
        <v>1</v>
      </c>
      <c r="C263" s="291">
        <f aca="true" t="shared" si="30" ref="C263:C270">+C131</f>
        <v>0</v>
      </c>
      <c r="D263" s="18"/>
      <c r="E263" s="282">
        <f aca="true" t="shared" si="31" ref="E263:F270">+$D263*E131</f>
        <v>0</v>
      </c>
      <c r="F263" s="282">
        <f t="shared" si="31"/>
        <v>0</v>
      </c>
      <c r="G263" s="283">
        <f aca="true" t="shared" si="32" ref="G263:G270">SUM(E263:F263)</f>
        <v>0</v>
      </c>
    </row>
    <row r="264" spans="2:7" ht="12.75">
      <c r="B264" s="273">
        <v>2</v>
      </c>
      <c r="C264" s="289">
        <f t="shared" si="30"/>
        <v>0</v>
      </c>
      <c r="D264" s="19"/>
      <c r="E264" s="285">
        <f t="shared" si="31"/>
        <v>0</v>
      </c>
      <c r="F264" s="285">
        <f t="shared" si="31"/>
        <v>0</v>
      </c>
      <c r="G264" s="283">
        <f t="shared" si="32"/>
        <v>0</v>
      </c>
    </row>
    <row r="265" spans="2:7" ht="12.75">
      <c r="B265" s="273">
        <v>3</v>
      </c>
      <c r="C265" s="289">
        <f t="shared" si="30"/>
        <v>0</v>
      </c>
      <c r="D265" s="19"/>
      <c r="E265" s="285">
        <f t="shared" si="31"/>
        <v>0</v>
      </c>
      <c r="F265" s="285">
        <f t="shared" si="31"/>
        <v>0</v>
      </c>
      <c r="G265" s="283">
        <f t="shared" si="32"/>
        <v>0</v>
      </c>
    </row>
    <row r="266" spans="2:7" ht="12.75">
      <c r="B266" s="273">
        <v>4</v>
      </c>
      <c r="C266" s="289">
        <f t="shared" si="30"/>
        <v>0</v>
      </c>
      <c r="D266" s="19"/>
      <c r="E266" s="285">
        <f t="shared" si="31"/>
        <v>0</v>
      </c>
      <c r="F266" s="285">
        <f t="shared" si="31"/>
        <v>0</v>
      </c>
      <c r="G266" s="283">
        <f t="shared" si="32"/>
        <v>0</v>
      </c>
    </row>
    <row r="267" spans="2:7" ht="12.75">
      <c r="B267" s="273">
        <v>5</v>
      </c>
      <c r="C267" s="289">
        <f t="shared" si="30"/>
        <v>0</v>
      </c>
      <c r="D267" s="19"/>
      <c r="E267" s="285">
        <f t="shared" si="31"/>
        <v>0</v>
      </c>
      <c r="F267" s="285">
        <f t="shared" si="31"/>
        <v>0</v>
      </c>
      <c r="G267" s="283">
        <f t="shared" si="32"/>
        <v>0</v>
      </c>
    </row>
    <row r="268" spans="2:7" ht="12.75">
      <c r="B268" s="273">
        <v>6</v>
      </c>
      <c r="C268" s="289">
        <f t="shared" si="30"/>
        <v>0</v>
      </c>
      <c r="D268" s="19"/>
      <c r="E268" s="285">
        <f t="shared" si="31"/>
        <v>0</v>
      </c>
      <c r="F268" s="285">
        <f t="shared" si="31"/>
        <v>0</v>
      </c>
      <c r="G268" s="283">
        <f t="shared" si="32"/>
        <v>0</v>
      </c>
    </row>
    <row r="269" spans="2:7" ht="12.75" customHeight="1">
      <c r="B269" s="273">
        <v>7</v>
      </c>
      <c r="C269" s="289">
        <f t="shared" si="30"/>
        <v>0</v>
      </c>
      <c r="D269" s="19"/>
      <c r="E269" s="285">
        <f t="shared" si="31"/>
        <v>0</v>
      </c>
      <c r="F269" s="285">
        <f t="shared" si="31"/>
        <v>0</v>
      </c>
      <c r="G269" s="283">
        <f t="shared" si="32"/>
        <v>0</v>
      </c>
    </row>
    <row r="270" spans="2:7" ht="13.5" thickBot="1">
      <c r="B270" s="274">
        <v>8</v>
      </c>
      <c r="C270" s="292">
        <f t="shared" si="30"/>
        <v>0</v>
      </c>
      <c r="D270" s="193"/>
      <c r="E270" s="287">
        <f t="shared" si="31"/>
        <v>0</v>
      </c>
      <c r="F270" s="287">
        <f t="shared" si="31"/>
        <v>0</v>
      </c>
      <c r="G270" s="288">
        <f t="shared" si="32"/>
        <v>0</v>
      </c>
    </row>
    <row r="271" ht="13.5" thickTop="1">
      <c r="B271" s="155" t="str">
        <f>+B139</f>
        <v>Напомена: У случају потребе повећати број редова. Позиције уносити у складу са позицијама у табели 3.</v>
      </c>
    </row>
    <row r="272" ht="12.75">
      <c r="B272" s="152"/>
    </row>
    <row r="274" spans="2:8" ht="12.75">
      <c r="B274" s="806" t="s">
        <v>474</v>
      </c>
      <c r="C274" s="806"/>
      <c r="D274" s="806"/>
      <c r="E274" s="806"/>
      <c r="F274" s="806"/>
      <c r="G274" s="806"/>
      <c r="H274" s="543"/>
    </row>
    <row r="275" spans="2:8" ht="13.5" thickBot="1">
      <c r="B275" s="543"/>
      <c r="C275" s="543"/>
      <c r="D275" s="544"/>
      <c r="E275" s="544"/>
      <c r="F275" s="543"/>
      <c r="G275" s="543"/>
      <c r="H275" s="543"/>
    </row>
    <row r="276" spans="2:7" ht="77.25" thickTop="1">
      <c r="B276" s="582" t="s">
        <v>202</v>
      </c>
      <c r="C276" s="802" t="s">
        <v>475</v>
      </c>
      <c r="D276" s="803"/>
      <c r="E276" s="105" t="s">
        <v>352</v>
      </c>
      <c r="F276" s="162" t="s">
        <v>302</v>
      </c>
      <c r="G276" s="106" t="s">
        <v>254</v>
      </c>
    </row>
    <row r="277" spans="2:7" ht="13.5" thickBot="1">
      <c r="B277" s="609">
        <v>1</v>
      </c>
      <c r="C277" s="804">
        <f>+'Poc. strana'!$C$19</f>
        <v>2017</v>
      </c>
      <c r="D277" s="805"/>
      <c r="E277" s="610"/>
      <c r="F277" s="611"/>
      <c r="G277" s="612">
        <f>SUM(E277:F277)</f>
        <v>0</v>
      </c>
    </row>
    <row r="278" spans="2:7" ht="13.5" thickTop="1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</sheetData>
  <sheetProtection formatCells="0" insertRows="0" selectLockedCells="1"/>
  <mergeCells count="4">
    <mergeCell ref="B7:G7"/>
    <mergeCell ref="C276:D276"/>
    <mergeCell ref="C277:D277"/>
    <mergeCell ref="B274:G274"/>
  </mergeCells>
  <printOptions horizontalCentered="1"/>
  <pageMargins left="0.2362204724409449" right="0.2362204724409449" top="0.5118110236220472" bottom="0.5118110236220472" header="0.2362204724409449" footer="0.2362204724409449"/>
  <pageSetup fitToHeight="2" horizontalDpi="600" verticalDpi="600" orientation="portrait" paperSize="9" scale="38" r:id="rId1"/>
  <headerFooter alignWithMargins="0">
    <oddFooter>&amp;R&amp;"Arial Narrow,Regular"Страна &amp;P од &amp;N</oddFooter>
  </headerFooter>
  <rowBreaks count="1" manualBreakCount="1">
    <brk id="140" max="7" man="1"/>
  </rowBreaks>
  <ignoredErrors>
    <ignoredError sqref="B12 B244:B270 B45:B82 B112:B138 B177:B214 B140:B164 B167:B17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1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213" customWidth="1"/>
    <col min="2" max="2" width="10.57421875" style="250" customWidth="1"/>
    <col min="3" max="3" width="10.57421875" style="213" customWidth="1"/>
    <col min="4" max="4" width="61.140625" style="251" customWidth="1"/>
    <col min="5" max="6" width="13.7109375" style="251" customWidth="1"/>
    <col min="7" max="8" width="13.7109375" style="213" customWidth="1"/>
    <col min="9" max="10" width="13.7109375" style="209" customWidth="1"/>
    <col min="11" max="11" width="12.7109375" style="213" customWidth="1"/>
    <col min="12" max="12" width="22.421875" style="213" customWidth="1"/>
    <col min="13" max="13" width="15.7109375" style="213" customWidth="1"/>
    <col min="14" max="14" width="12.57421875" style="213" bestFit="1" customWidth="1"/>
    <col min="15" max="16384" width="9.140625" style="213" customWidth="1"/>
  </cols>
  <sheetData>
    <row r="1" spans="1:10" s="209" customFormat="1" ht="12.75">
      <c r="A1" s="21" t="s">
        <v>317</v>
      </c>
      <c r="B1" s="21"/>
      <c r="C1" s="210"/>
      <c r="D1" s="210"/>
      <c r="E1" s="210"/>
      <c r="F1" s="210"/>
      <c r="G1" s="210"/>
      <c r="H1" s="210"/>
      <c r="I1" s="210"/>
      <c r="J1" s="210"/>
    </row>
    <row r="2" spans="1:10" s="209" customFormat="1" ht="12.75">
      <c r="A2" s="21"/>
      <c r="B2" s="21"/>
      <c r="C2" s="210"/>
      <c r="D2" s="210"/>
      <c r="E2" s="210"/>
      <c r="F2" s="210"/>
      <c r="G2" s="210"/>
      <c r="H2" s="210"/>
      <c r="I2" s="210"/>
      <c r="J2" s="210"/>
    </row>
    <row r="3" spans="1:15" s="209" customFormat="1" ht="12.75">
      <c r="A3" s="10"/>
      <c r="B3" s="15" t="str">
        <f>+CONCATENATE('Poc. strana'!$A$15," ",'Poc. strana'!$C$15)</f>
        <v>Назив енергетског субјекта: </v>
      </c>
      <c r="C3" s="147"/>
      <c r="D3" s="145"/>
      <c r="I3" s="211"/>
      <c r="J3" s="211"/>
      <c r="K3" s="211"/>
      <c r="L3" s="211"/>
      <c r="M3" s="211"/>
      <c r="N3" s="211"/>
      <c r="O3" s="211"/>
    </row>
    <row r="4" spans="1:4" s="209" customFormat="1" ht="12.75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  <c r="C4" s="147"/>
      <c r="D4" s="145"/>
    </row>
    <row r="5" spans="1:6" s="209" customFormat="1" ht="12.75">
      <c r="A5" s="95"/>
      <c r="B5" s="15" t="str">
        <f>+CONCATENATE('Poc. strana'!$A$29," ",'Poc. strana'!$C$29)</f>
        <v>Датум обраде: </v>
      </c>
      <c r="C5" s="147"/>
      <c r="D5" s="145"/>
      <c r="F5" s="327"/>
    </row>
    <row r="6" spans="1:10" s="150" customFormat="1" ht="12.75" customHeight="1">
      <c r="A6" s="144"/>
      <c r="B6" s="212"/>
      <c r="C6" s="328">
        <f>E6-D6</f>
        <v>0</v>
      </c>
      <c r="D6" s="329"/>
      <c r="E6" s="327"/>
      <c r="F6" s="327"/>
      <c r="I6" s="209"/>
      <c r="J6" s="209"/>
    </row>
    <row r="7" spans="2:10" ht="12.75" customHeight="1">
      <c r="B7" s="809" t="s">
        <v>406</v>
      </c>
      <c r="C7" s="809"/>
      <c r="D7" s="809"/>
      <c r="E7" s="809"/>
      <c r="F7" s="809"/>
      <c r="G7" s="809"/>
      <c r="H7" s="809"/>
      <c r="I7" s="809"/>
      <c r="J7" s="159"/>
    </row>
    <row r="8" spans="2:10" ht="12.75" customHeight="1">
      <c r="B8" s="159"/>
      <c r="C8" s="159"/>
      <c r="D8" s="159"/>
      <c r="E8" s="159"/>
      <c r="F8" s="330"/>
      <c r="G8" s="159"/>
      <c r="H8" s="159"/>
      <c r="I8" s="210"/>
      <c r="J8" s="210"/>
    </row>
    <row r="9" spans="2:10" ht="12.75" customHeight="1" thickBot="1">
      <c r="B9" s="159"/>
      <c r="C9" s="159"/>
      <c r="D9" s="159"/>
      <c r="E9" s="159"/>
      <c r="F9" s="330"/>
      <c r="G9" s="159"/>
      <c r="H9" s="159"/>
      <c r="I9" s="210"/>
      <c r="J9" s="210"/>
    </row>
    <row r="10" spans="2:10" ht="12.75" customHeight="1" thickTop="1">
      <c r="B10" s="821" t="str">
        <f>CONCATENATE("Подаци за годину:"," ",'Poc. strana'!$C$19)</f>
        <v>Подаци за годину: 2017</v>
      </c>
      <c r="C10" s="822"/>
      <c r="D10" s="822"/>
      <c r="E10" s="822"/>
      <c r="F10" s="822"/>
      <c r="G10" s="822"/>
      <c r="H10" s="822"/>
      <c r="I10" s="214" t="s">
        <v>341</v>
      </c>
      <c r="J10" s="215"/>
    </row>
    <row r="11" spans="2:10" ht="12.75" customHeight="1">
      <c r="B11" s="813" t="s">
        <v>202</v>
      </c>
      <c r="C11" s="816" t="s">
        <v>303</v>
      </c>
      <c r="D11" s="816" t="s">
        <v>261</v>
      </c>
      <c r="E11" s="810" t="s">
        <v>301</v>
      </c>
      <c r="F11" s="811"/>
      <c r="G11" s="811"/>
      <c r="H11" s="811"/>
      <c r="I11" s="812"/>
      <c r="J11" s="215"/>
    </row>
    <row r="12" spans="2:9" s="216" customFormat="1" ht="35.25" customHeight="1">
      <c r="B12" s="814"/>
      <c r="C12" s="817"/>
      <c r="D12" s="817"/>
      <c r="E12" s="819" t="s">
        <v>58</v>
      </c>
      <c r="F12" s="820"/>
      <c r="G12" s="807" t="s">
        <v>420</v>
      </c>
      <c r="H12" s="808"/>
      <c r="I12" s="217" t="s">
        <v>254</v>
      </c>
    </row>
    <row r="13" spans="2:9" s="216" customFormat="1" ht="12.75">
      <c r="B13" s="815"/>
      <c r="C13" s="818"/>
      <c r="D13" s="818"/>
      <c r="E13" s="252" t="s">
        <v>176</v>
      </c>
      <c r="F13" s="252" t="s">
        <v>175</v>
      </c>
      <c r="G13" s="252" t="s">
        <v>176</v>
      </c>
      <c r="H13" s="252" t="s">
        <v>175</v>
      </c>
      <c r="I13" s="217"/>
    </row>
    <row r="14" spans="2:11" ht="12.75" customHeight="1">
      <c r="B14" s="218" t="s">
        <v>192</v>
      </c>
      <c r="C14" s="219"/>
      <c r="D14" s="220" t="s">
        <v>212</v>
      </c>
      <c r="E14" s="221">
        <f>+E15+E32+E33+E45+E46</f>
        <v>0</v>
      </c>
      <c r="F14" s="221">
        <f>+F15+F32+F33+F45+F46</f>
        <v>0</v>
      </c>
      <c r="G14" s="221">
        <f>+G15+G32+G33+G45+G46</f>
        <v>0</v>
      </c>
      <c r="H14" s="221">
        <f>+H15+H32+H33+H45+H46</f>
        <v>0</v>
      </c>
      <c r="I14" s="222">
        <f>+I15+I32+I33+I45+I46</f>
        <v>0</v>
      </c>
      <c r="J14" s="233"/>
      <c r="K14" s="233"/>
    </row>
    <row r="15" spans="2:11" ht="12.75" customHeight="1">
      <c r="B15" s="223" t="s">
        <v>230</v>
      </c>
      <c r="C15" s="224">
        <v>511</v>
      </c>
      <c r="D15" s="225" t="s">
        <v>263</v>
      </c>
      <c r="E15" s="226">
        <f>+E16+E25</f>
        <v>0</v>
      </c>
      <c r="F15" s="226">
        <f>+F16+F25</f>
        <v>0</v>
      </c>
      <c r="G15" s="226">
        <f>+G16+G25</f>
        <v>0</v>
      </c>
      <c r="H15" s="226">
        <f>+H16+H25</f>
        <v>0</v>
      </c>
      <c r="I15" s="227">
        <f>+I16+I25</f>
        <v>0</v>
      </c>
      <c r="J15" s="233"/>
      <c r="K15" s="233"/>
    </row>
    <row r="16" spans="2:11" ht="12.75" customHeight="1">
      <c r="B16" s="223" t="s">
        <v>67</v>
      </c>
      <c r="C16" s="224"/>
      <c r="D16" s="225" t="s">
        <v>145</v>
      </c>
      <c r="E16" s="226">
        <f>+E17+E20+E24</f>
        <v>0</v>
      </c>
      <c r="F16" s="226">
        <f>+F17+F20+F24</f>
        <v>0</v>
      </c>
      <c r="G16" s="226">
        <f>+G17+G20+G24</f>
        <v>0</v>
      </c>
      <c r="H16" s="226">
        <f>+H17+H20+H24</f>
        <v>0</v>
      </c>
      <c r="I16" s="228">
        <f>+I17+I20+I24</f>
        <v>0</v>
      </c>
      <c r="J16" s="233"/>
      <c r="K16" s="233"/>
    </row>
    <row r="17" spans="2:11" ht="12.75" customHeight="1">
      <c r="B17" s="229" t="s">
        <v>100</v>
      </c>
      <c r="C17" s="230"/>
      <c r="D17" s="231" t="s">
        <v>92</v>
      </c>
      <c r="E17" s="232">
        <f>SUM(E18:E19)</f>
        <v>0</v>
      </c>
      <c r="F17" s="232">
        <f>SUM(F18:F19)</f>
        <v>0</v>
      </c>
      <c r="G17" s="232">
        <f>SUM(G18:G19)</f>
        <v>0</v>
      </c>
      <c r="H17" s="232">
        <f>SUM(H18:H19)</f>
        <v>0</v>
      </c>
      <c r="I17" s="228">
        <f>SUM(I18:I19)</f>
        <v>0</v>
      </c>
      <c r="J17" s="233"/>
      <c r="K17" s="233"/>
    </row>
    <row r="18" spans="2:11" ht="12.75" customHeight="1">
      <c r="B18" s="229" t="s">
        <v>146</v>
      </c>
      <c r="C18" s="230"/>
      <c r="D18" s="231" t="s">
        <v>93</v>
      </c>
      <c r="E18" s="25"/>
      <c r="F18" s="232">
        <f>+'2 Zajed tr sred prih Zaposleni'!E148</f>
        <v>0</v>
      </c>
      <c r="G18" s="25"/>
      <c r="H18" s="255">
        <f>+'2 Zajed tr sred prih Zaposleni'!F148</f>
        <v>0</v>
      </c>
      <c r="I18" s="228">
        <f>SUM(E18:H18)</f>
        <v>0</v>
      </c>
      <c r="J18" s="213"/>
      <c r="K18" s="233"/>
    </row>
    <row r="19" spans="2:11" ht="12.75" customHeight="1">
      <c r="B19" s="229" t="s">
        <v>147</v>
      </c>
      <c r="C19" s="230"/>
      <c r="D19" s="231" t="s">
        <v>94</v>
      </c>
      <c r="E19" s="25"/>
      <c r="F19" s="232">
        <f>+'2 Zajed tr sred prih Zaposleni'!E149</f>
        <v>0</v>
      </c>
      <c r="G19" s="25"/>
      <c r="H19" s="255">
        <f>+'2 Zajed tr sred prih Zaposleni'!F149</f>
        <v>0</v>
      </c>
      <c r="I19" s="228">
        <f>SUM(E19:H19)</f>
        <v>0</v>
      </c>
      <c r="J19" s="213"/>
      <c r="K19" s="233"/>
    </row>
    <row r="20" spans="2:11" s="209" customFormat="1" ht="12.75" customHeight="1">
      <c r="B20" s="247" t="s">
        <v>101</v>
      </c>
      <c r="C20" s="248"/>
      <c r="D20" s="249" t="s">
        <v>95</v>
      </c>
      <c r="E20" s="232">
        <f>SUM(E21:E23)</f>
        <v>0</v>
      </c>
      <c r="F20" s="232">
        <f>SUM(F21:F23)</f>
        <v>0</v>
      </c>
      <c r="G20" s="232">
        <f>SUM(G21:G23)</f>
        <v>0</v>
      </c>
      <c r="H20" s="232">
        <f>SUM(H21:H23)</f>
        <v>0</v>
      </c>
      <c r="I20" s="228">
        <f>SUM(I21:I23)</f>
        <v>0</v>
      </c>
      <c r="J20" s="327"/>
      <c r="K20" s="327"/>
    </row>
    <row r="21" spans="2:11" ht="12.75" customHeight="1">
      <c r="B21" s="229" t="s">
        <v>148</v>
      </c>
      <c r="C21" s="230"/>
      <c r="D21" s="231" t="str">
        <f>+D18</f>
        <v>Текуће одржавање</v>
      </c>
      <c r="E21" s="25"/>
      <c r="F21" s="232">
        <f>+'2 Zajed tr sred prih Zaposleni'!E151</f>
        <v>0</v>
      </c>
      <c r="G21" s="25"/>
      <c r="H21" s="255">
        <f>+'2 Zajed tr sred prih Zaposleni'!F151</f>
        <v>0</v>
      </c>
      <c r="I21" s="228">
        <f>SUM(E21:H21)</f>
        <v>0</v>
      </c>
      <c r="J21" s="213"/>
      <c r="K21" s="233"/>
    </row>
    <row r="22" spans="2:11" ht="12.75" customHeight="1">
      <c r="B22" s="229" t="s">
        <v>149</v>
      </c>
      <c r="C22" s="230"/>
      <c r="D22" s="231" t="str">
        <f>+D19</f>
        <v>Инвестиционо одржавање</v>
      </c>
      <c r="E22" s="25"/>
      <c r="F22" s="232">
        <f>+'2 Zajed tr sred prih Zaposleni'!E152</f>
        <v>0</v>
      </c>
      <c r="G22" s="25"/>
      <c r="H22" s="255">
        <f>+'2 Zajed tr sred prih Zaposleni'!F152</f>
        <v>0</v>
      </c>
      <c r="I22" s="228">
        <f>SUM(E22:H22)</f>
        <v>0</v>
      </c>
      <c r="J22" s="213"/>
      <c r="K22" s="233"/>
    </row>
    <row r="23" spans="2:11" ht="12.75" customHeight="1">
      <c r="B23" s="229" t="s">
        <v>150</v>
      </c>
      <c r="C23" s="230"/>
      <c r="D23" s="231" t="s">
        <v>96</v>
      </c>
      <c r="E23" s="25"/>
      <c r="F23" s="232">
        <f>+'2 Zajed tr sred prih Zaposleni'!E153</f>
        <v>0</v>
      </c>
      <c r="G23" s="25"/>
      <c r="H23" s="255">
        <f>+'2 Zajed tr sred prih Zaposleni'!F153</f>
        <v>0</v>
      </c>
      <c r="I23" s="228">
        <f>SUM(E23:H23)</f>
        <v>0</v>
      </c>
      <c r="J23" s="213"/>
      <c r="K23" s="233"/>
    </row>
    <row r="24" spans="2:11" ht="12.75" customHeight="1">
      <c r="B24" s="229" t="s">
        <v>151</v>
      </c>
      <c r="C24" s="230"/>
      <c r="D24" s="231" t="s">
        <v>119</v>
      </c>
      <c r="E24" s="25"/>
      <c r="F24" s="232">
        <f>+'2 Zajed tr sred prih Zaposleni'!E154</f>
        <v>0</v>
      </c>
      <c r="G24" s="25"/>
      <c r="H24" s="255">
        <f>+'2 Zajed tr sred prih Zaposleni'!F154</f>
        <v>0</v>
      </c>
      <c r="I24" s="228">
        <f>SUM(E24:H24)</f>
        <v>0</v>
      </c>
      <c r="J24" s="213"/>
      <c r="K24" s="233"/>
    </row>
    <row r="25" spans="2:11" s="209" customFormat="1" ht="12.75" customHeight="1">
      <c r="B25" s="247" t="s">
        <v>68</v>
      </c>
      <c r="C25" s="248"/>
      <c r="D25" s="249" t="s">
        <v>97</v>
      </c>
      <c r="E25" s="232">
        <f>SUM(E26:E31)</f>
        <v>0</v>
      </c>
      <c r="F25" s="232">
        <f>SUM(F26:F31)</f>
        <v>0</v>
      </c>
      <c r="G25" s="232">
        <f>SUM(G26:G31)</f>
        <v>0</v>
      </c>
      <c r="H25" s="232">
        <f>SUM(H26:H31)</f>
        <v>0</v>
      </c>
      <c r="I25" s="228">
        <f>SUM(I26:I31)</f>
        <v>0</v>
      </c>
      <c r="J25" s="327"/>
      <c r="K25" s="327"/>
    </row>
    <row r="26" spans="2:11" ht="12.75" customHeight="1">
      <c r="B26" s="229" t="s">
        <v>167</v>
      </c>
      <c r="C26" s="230"/>
      <c r="D26" s="231" t="s">
        <v>118</v>
      </c>
      <c r="E26" s="25"/>
      <c r="F26" s="232">
        <f>+'2 Zajed tr sred prih Zaposleni'!E156</f>
        <v>0</v>
      </c>
      <c r="G26" s="25"/>
      <c r="H26" s="255">
        <f>+'2 Zajed tr sred prih Zaposleni'!F156</f>
        <v>0</v>
      </c>
      <c r="I26" s="228">
        <f aca="true" t="shared" si="0" ref="I26:I32">SUM(E26:H26)</f>
        <v>0</v>
      </c>
      <c r="J26" s="213"/>
      <c r="K26" s="233"/>
    </row>
    <row r="27" spans="2:11" ht="12.75" customHeight="1">
      <c r="B27" s="229" t="s">
        <v>168</v>
      </c>
      <c r="C27" s="230"/>
      <c r="D27" s="231" t="s">
        <v>117</v>
      </c>
      <c r="E27" s="25"/>
      <c r="F27" s="232">
        <f>+'2 Zajed tr sred prih Zaposleni'!E157</f>
        <v>0</v>
      </c>
      <c r="G27" s="25"/>
      <c r="H27" s="255">
        <f>+'2 Zajed tr sred prih Zaposleni'!F157</f>
        <v>0</v>
      </c>
      <c r="I27" s="228">
        <f t="shared" si="0"/>
        <v>0</v>
      </c>
      <c r="J27" s="213"/>
      <c r="K27" s="233"/>
    </row>
    <row r="28" spans="2:11" ht="12.75" customHeight="1">
      <c r="B28" s="229" t="s">
        <v>169</v>
      </c>
      <c r="C28" s="230"/>
      <c r="D28" s="231" t="s">
        <v>116</v>
      </c>
      <c r="E28" s="25"/>
      <c r="F28" s="232">
        <f>+'2 Zajed tr sred prih Zaposleni'!E158</f>
        <v>0</v>
      </c>
      <c r="G28" s="25"/>
      <c r="H28" s="255">
        <f>+'2 Zajed tr sred prih Zaposleni'!F158</f>
        <v>0</v>
      </c>
      <c r="I28" s="228">
        <f t="shared" si="0"/>
        <v>0</v>
      </c>
      <c r="J28" s="213"/>
      <c r="K28" s="233"/>
    </row>
    <row r="29" spans="2:11" ht="12.75" customHeight="1">
      <c r="B29" s="229" t="s">
        <v>170</v>
      </c>
      <c r="C29" s="230"/>
      <c r="D29" s="231" t="s">
        <v>98</v>
      </c>
      <c r="E29" s="25"/>
      <c r="F29" s="232">
        <f>+'2 Zajed tr sred prih Zaposleni'!E159</f>
        <v>0</v>
      </c>
      <c r="G29" s="25"/>
      <c r="H29" s="255">
        <f>+'2 Zajed tr sred prih Zaposleni'!F159</f>
        <v>0</v>
      </c>
      <c r="I29" s="228">
        <f t="shared" si="0"/>
        <v>0</v>
      </c>
      <c r="J29" s="213"/>
      <c r="K29" s="233"/>
    </row>
    <row r="30" spans="2:11" ht="12.75" customHeight="1">
      <c r="B30" s="229" t="s">
        <v>171</v>
      </c>
      <c r="C30" s="230"/>
      <c r="D30" s="231" t="s">
        <v>99</v>
      </c>
      <c r="E30" s="25"/>
      <c r="F30" s="232">
        <f>+'2 Zajed tr sred prih Zaposleni'!E160</f>
        <v>0</v>
      </c>
      <c r="G30" s="25"/>
      <c r="H30" s="255">
        <f>+'2 Zajed tr sred prih Zaposleni'!F160</f>
        <v>0</v>
      </c>
      <c r="I30" s="228">
        <f t="shared" si="0"/>
        <v>0</v>
      </c>
      <c r="J30" s="213"/>
      <c r="K30" s="233"/>
    </row>
    <row r="31" spans="2:11" ht="12.75" customHeight="1">
      <c r="B31" s="229" t="s">
        <v>172</v>
      </c>
      <c r="C31" s="230"/>
      <c r="D31" s="231" t="s">
        <v>115</v>
      </c>
      <c r="E31" s="25"/>
      <c r="F31" s="232">
        <f>+'2 Zajed tr sred prih Zaposleni'!E161</f>
        <v>0</v>
      </c>
      <c r="G31" s="25"/>
      <c r="H31" s="255">
        <f>+'2 Zajed tr sred prih Zaposleni'!F161</f>
        <v>0</v>
      </c>
      <c r="I31" s="228">
        <f t="shared" si="0"/>
        <v>0</v>
      </c>
      <c r="J31" s="213"/>
      <c r="K31" s="233"/>
    </row>
    <row r="32" spans="2:11" ht="12.75" customHeight="1">
      <c r="B32" s="234" t="s">
        <v>231</v>
      </c>
      <c r="C32" s="235">
        <v>512</v>
      </c>
      <c r="D32" s="236" t="s">
        <v>264</v>
      </c>
      <c r="E32" s="116"/>
      <c r="F32" s="262">
        <f>+'2 Zajed tr sred prih Zaposleni'!E162</f>
        <v>0</v>
      </c>
      <c r="G32" s="116"/>
      <c r="H32" s="258">
        <f>+'2 Zajed tr sred prih Zaposleni'!F162</f>
        <v>0</v>
      </c>
      <c r="I32" s="237">
        <f t="shared" si="0"/>
        <v>0</v>
      </c>
      <c r="J32" s="213"/>
      <c r="K32" s="233"/>
    </row>
    <row r="33" spans="2:11" s="209" customFormat="1" ht="12.75" customHeight="1">
      <c r="B33" s="247" t="s">
        <v>232</v>
      </c>
      <c r="C33" s="248">
        <v>513</v>
      </c>
      <c r="D33" s="249" t="s">
        <v>213</v>
      </c>
      <c r="E33" s="232">
        <f>+E34+E37+E43+E44</f>
        <v>0</v>
      </c>
      <c r="F33" s="232">
        <f>+F34+F37+F43+F44</f>
        <v>0</v>
      </c>
      <c r="G33" s="232">
        <f>+G34+G37+G43+G44</f>
        <v>0</v>
      </c>
      <c r="H33" s="232">
        <f>+H34+H37+H43+H44</f>
        <v>0</v>
      </c>
      <c r="I33" s="228">
        <f>+I34+I37+I43+I44</f>
        <v>0</v>
      </c>
      <c r="J33" s="335"/>
      <c r="K33" s="327"/>
    </row>
    <row r="34" spans="2:13" ht="12.75" customHeight="1">
      <c r="B34" s="223" t="s">
        <v>34</v>
      </c>
      <c r="C34" s="224"/>
      <c r="D34" s="238" t="s">
        <v>38</v>
      </c>
      <c r="E34" s="545">
        <f>SUM(E35:E36)</f>
        <v>0</v>
      </c>
      <c r="F34" s="226">
        <f>SUM(F35:F36)</f>
        <v>0</v>
      </c>
      <c r="G34" s="545">
        <f>SUM(G35:G36)</f>
        <v>0</v>
      </c>
      <c r="H34" s="259">
        <f>SUM(H35:H36)</f>
        <v>0</v>
      </c>
      <c r="I34" s="227">
        <f>SUM(E34:H34)</f>
        <v>0</v>
      </c>
      <c r="J34" s="215"/>
      <c r="K34" s="346"/>
      <c r="L34" s="346"/>
      <c r="M34" s="346"/>
    </row>
    <row r="35" spans="2:13" ht="12.75" customHeight="1">
      <c r="B35" s="223" t="s">
        <v>439</v>
      </c>
      <c r="C35" s="224"/>
      <c r="D35" s="238" t="s">
        <v>441</v>
      </c>
      <c r="E35" s="194"/>
      <c r="F35" s="226">
        <f>+'2 Zajed tr sred prih Zaposleni'!E165</f>
        <v>0</v>
      </c>
      <c r="G35" s="194"/>
      <c r="H35" s="258">
        <f>+'2 Zajed tr sred prih Zaposleni'!F165</f>
        <v>0</v>
      </c>
      <c r="I35" s="227">
        <f>SUM(E35:H35)</f>
        <v>0</v>
      </c>
      <c r="J35" s="215"/>
      <c r="K35" s="346"/>
      <c r="L35" s="346"/>
      <c r="M35" s="346"/>
    </row>
    <row r="36" spans="2:13" ht="23.25" customHeight="1">
      <c r="B36" s="223" t="s">
        <v>440</v>
      </c>
      <c r="C36" s="224"/>
      <c r="D36" s="546" t="s">
        <v>442</v>
      </c>
      <c r="E36" s="194"/>
      <c r="F36" s="226">
        <f>+'2 Zajed tr sred prih Zaposleni'!E166</f>
        <v>0</v>
      </c>
      <c r="G36" s="194"/>
      <c r="H36" s="258">
        <f>+'2 Zajed tr sred prih Zaposleni'!F166</f>
        <v>0</v>
      </c>
      <c r="I36" s="227">
        <f>SUM(E36:H36)</f>
        <v>0</v>
      </c>
      <c r="J36" s="215"/>
      <c r="K36" s="346"/>
      <c r="L36" s="346"/>
      <c r="M36" s="346"/>
    </row>
    <row r="37" spans="2:11" s="209" customFormat="1" ht="12.75" customHeight="1">
      <c r="B37" s="247" t="s">
        <v>35</v>
      </c>
      <c r="C37" s="248"/>
      <c r="D37" s="260" t="s">
        <v>102</v>
      </c>
      <c r="E37" s="232">
        <f>SUM(E38:E42)</f>
        <v>0</v>
      </c>
      <c r="F37" s="232">
        <f>SUM(F38:F42)</f>
        <v>0</v>
      </c>
      <c r="G37" s="232">
        <f>SUM(G38:G42)</f>
        <v>0</v>
      </c>
      <c r="H37" s="232">
        <f>SUM(H38:H42)</f>
        <v>0</v>
      </c>
      <c r="I37" s="228">
        <f>SUM(I38:I42)</f>
        <v>0</v>
      </c>
      <c r="J37" s="335"/>
      <c r="K37" s="327"/>
    </row>
    <row r="38" spans="2:11" ht="12.75" customHeight="1">
      <c r="B38" s="229" t="s">
        <v>110</v>
      </c>
      <c r="C38" s="235"/>
      <c r="D38" s="239" t="s">
        <v>103</v>
      </c>
      <c r="E38" s="116"/>
      <c r="F38" s="262">
        <f>+'2 Zajed tr sred prih Zaposleni'!E168</f>
        <v>0</v>
      </c>
      <c r="G38" s="116"/>
      <c r="H38" s="258">
        <f>+'2 Zajed tr sred prih Zaposleni'!F168</f>
        <v>0</v>
      </c>
      <c r="I38" s="228">
        <f aca="true" t="shared" si="1" ref="I38:I46">SUM(E38:H38)</f>
        <v>0</v>
      </c>
      <c r="J38" s="215"/>
      <c r="K38" s="233"/>
    </row>
    <row r="39" spans="2:11" ht="12.75" customHeight="1">
      <c r="B39" s="234" t="s">
        <v>111</v>
      </c>
      <c r="C39" s="235"/>
      <c r="D39" s="239" t="s">
        <v>104</v>
      </c>
      <c r="E39" s="116"/>
      <c r="F39" s="262">
        <f>+'2 Zajed tr sred prih Zaposleni'!E169</f>
        <v>0</v>
      </c>
      <c r="G39" s="116"/>
      <c r="H39" s="258">
        <f>+'2 Zajed tr sred prih Zaposleni'!F169</f>
        <v>0</v>
      </c>
      <c r="I39" s="228">
        <f t="shared" si="1"/>
        <v>0</v>
      </c>
      <c r="J39" s="215"/>
      <c r="K39" s="233"/>
    </row>
    <row r="40" spans="2:11" ht="12.75" customHeight="1">
      <c r="B40" s="229" t="s">
        <v>112</v>
      </c>
      <c r="C40" s="235"/>
      <c r="D40" s="239" t="s">
        <v>105</v>
      </c>
      <c r="E40" s="116"/>
      <c r="F40" s="262">
        <f>+'2 Zajed tr sred prih Zaposleni'!E170</f>
        <v>0</v>
      </c>
      <c r="G40" s="116"/>
      <c r="H40" s="258">
        <f>+'2 Zajed tr sred prih Zaposleni'!F170</f>
        <v>0</v>
      </c>
      <c r="I40" s="228">
        <f t="shared" si="1"/>
        <v>0</v>
      </c>
      <c r="J40" s="215"/>
      <c r="K40" s="233"/>
    </row>
    <row r="41" spans="2:11" ht="12.75" customHeight="1">
      <c r="B41" s="234" t="s">
        <v>113</v>
      </c>
      <c r="C41" s="235"/>
      <c r="D41" s="239" t="s">
        <v>106</v>
      </c>
      <c r="E41" s="116"/>
      <c r="F41" s="262">
        <f>+'2 Zajed tr sred prih Zaposleni'!E171</f>
        <v>0</v>
      </c>
      <c r="G41" s="116"/>
      <c r="H41" s="258">
        <f>+'2 Zajed tr sred prih Zaposleni'!F171</f>
        <v>0</v>
      </c>
      <c r="I41" s="228">
        <f t="shared" si="1"/>
        <v>0</v>
      </c>
      <c r="J41" s="215"/>
      <c r="K41" s="233"/>
    </row>
    <row r="42" spans="2:11" ht="12.75" customHeight="1">
      <c r="B42" s="229" t="s">
        <v>114</v>
      </c>
      <c r="C42" s="235"/>
      <c r="D42" s="240" t="s">
        <v>107</v>
      </c>
      <c r="E42" s="116"/>
      <c r="F42" s="262">
        <f>+'2 Zajed tr sred prih Zaposleni'!E172</f>
        <v>0</v>
      </c>
      <c r="G42" s="116"/>
      <c r="H42" s="258">
        <f>+'2 Zajed tr sred prih Zaposleni'!F172</f>
        <v>0</v>
      </c>
      <c r="I42" s="228">
        <f t="shared" si="1"/>
        <v>0</v>
      </c>
      <c r="J42" s="215"/>
      <c r="K42" s="233"/>
    </row>
    <row r="43" spans="2:11" ht="12.75" customHeight="1">
      <c r="B43" s="234" t="s">
        <v>36</v>
      </c>
      <c r="C43" s="235"/>
      <c r="D43" s="240" t="s">
        <v>108</v>
      </c>
      <c r="E43" s="116"/>
      <c r="F43" s="262">
        <f>+'2 Zajed tr sred prih Zaposleni'!E173</f>
        <v>0</v>
      </c>
      <c r="G43" s="116"/>
      <c r="H43" s="258">
        <f>+'2 Zajed tr sred prih Zaposleni'!F173</f>
        <v>0</v>
      </c>
      <c r="I43" s="228">
        <f t="shared" si="1"/>
        <v>0</v>
      </c>
      <c r="J43" s="215"/>
      <c r="K43" s="233"/>
    </row>
    <row r="44" spans="2:11" ht="12.75" customHeight="1">
      <c r="B44" s="234" t="s">
        <v>109</v>
      </c>
      <c r="C44" s="235"/>
      <c r="D44" s="243" t="s">
        <v>37</v>
      </c>
      <c r="E44" s="116"/>
      <c r="F44" s="262">
        <f>+'2 Zajed tr sred prih Zaposleni'!E174</f>
        <v>0</v>
      </c>
      <c r="G44" s="116"/>
      <c r="H44" s="258">
        <f>+'2 Zajed tr sred prih Zaposleni'!F174</f>
        <v>0</v>
      </c>
      <c r="I44" s="237">
        <f t="shared" si="1"/>
        <v>0</v>
      </c>
      <c r="J44" s="215"/>
      <c r="K44" s="233"/>
    </row>
    <row r="45" spans="2:11" ht="12.75" customHeight="1">
      <c r="B45" s="229" t="s">
        <v>472</v>
      </c>
      <c r="C45" s="230">
        <v>514</v>
      </c>
      <c r="D45" s="577" t="s">
        <v>470</v>
      </c>
      <c r="E45" s="116"/>
      <c r="F45" s="262">
        <f>+'2 Zajed tr sred prih Zaposleni'!E175</f>
        <v>0</v>
      </c>
      <c r="G45" s="116"/>
      <c r="H45" s="258">
        <f>+'2 Zajed tr sred prih Zaposleni'!F175</f>
        <v>0</v>
      </c>
      <c r="I45" s="237">
        <f t="shared" si="1"/>
        <v>0</v>
      </c>
      <c r="J45" s="215"/>
      <c r="K45" s="233"/>
    </row>
    <row r="46" spans="2:11" ht="12.75" customHeight="1">
      <c r="B46" s="241" t="s">
        <v>473</v>
      </c>
      <c r="C46" s="242">
        <v>515</v>
      </c>
      <c r="D46" s="578" t="s">
        <v>471</v>
      </c>
      <c r="E46" s="116"/>
      <c r="F46" s="262">
        <f>+'2 Zajed tr sred prih Zaposleni'!E176</f>
        <v>0</v>
      </c>
      <c r="G46" s="116"/>
      <c r="H46" s="258">
        <f>+'2 Zajed tr sred prih Zaposleni'!F176</f>
        <v>0</v>
      </c>
      <c r="I46" s="237">
        <f t="shared" si="1"/>
        <v>0</v>
      </c>
      <c r="J46" s="215"/>
      <c r="K46" s="233"/>
    </row>
    <row r="47" spans="2:11" s="209" customFormat="1" ht="12.75" customHeight="1">
      <c r="B47" s="266" t="s">
        <v>193</v>
      </c>
      <c r="C47" s="267"/>
      <c r="D47" s="336" t="s">
        <v>214</v>
      </c>
      <c r="E47" s="221">
        <f>SUM(E48:E55)</f>
        <v>0</v>
      </c>
      <c r="F47" s="221">
        <f>SUM(F48:F55)</f>
        <v>0</v>
      </c>
      <c r="G47" s="221">
        <f>SUM(G48:G55)</f>
        <v>0</v>
      </c>
      <c r="H47" s="221">
        <f>SUM(H48:H55)</f>
        <v>0</v>
      </c>
      <c r="I47" s="222">
        <f>SUM(I48:I55)</f>
        <v>0</v>
      </c>
      <c r="J47" s="327"/>
      <c r="K47" s="327"/>
    </row>
    <row r="48" spans="2:11" ht="12.75" customHeight="1">
      <c r="B48" s="223" t="s">
        <v>233</v>
      </c>
      <c r="C48" s="224">
        <v>520</v>
      </c>
      <c r="D48" s="225" t="s">
        <v>266</v>
      </c>
      <c r="E48" s="194"/>
      <c r="F48" s="226">
        <f>+'2 Zajed tr sred prih Zaposleni'!E178</f>
        <v>0</v>
      </c>
      <c r="G48" s="194"/>
      <c r="H48" s="259">
        <f>+'2 Zajed tr sred prih Zaposleni'!F178</f>
        <v>0</v>
      </c>
      <c r="I48" s="227">
        <f aca="true" t="shared" si="2" ref="I48:I54">SUM(E48:H48)</f>
        <v>0</v>
      </c>
      <c r="J48" s="213"/>
      <c r="K48" s="233"/>
    </row>
    <row r="49" spans="2:11" ht="12.75" customHeight="1">
      <c r="B49" s="229" t="s">
        <v>234</v>
      </c>
      <c r="C49" s="230">
        <v>521</v>
      </c>
      <c r="D49" s="231" t="s">
        <v>267</v>
      </c>
      <c r="E49" s="25"/>
      <c r="F49" s="232">
        <f>+'2 Zajed tr sred prih Zaposleni'!E179</f>
        <v>0</v>
      </c>
      <c r="G49" s="25"/>
      <c r="H49" s="255">
        <f>+'2 Zajed tr sred prih Zaposleni'!F179</f>
        <v>0</v>
      </c>
      <c r="I49" s="228">
        <f t="shared" si="2"/>
        <v>0</v>
      </c>
      <c r="J49" s="213"/>
      <c r="K49" s="233"/>
    </row>
    <row r="50" spans="2:11" ht="12.75" customHeight="1">
      <c r="B50" s="229" t="s">
        <v>235</v>
      </c>
      <c r="C50" s="230">
        <v>522</v>
      </c>
      <c r="D50" s="231" t="s">
        <v>268</v>
      </c>
      <c r="E50" s="25"/>
      <c r="F50" s="232">
        <f>+'2 Zajed tr sred prih Zaposleni'!E180</f>
        <v>0</v>
      </c>
      <c r="G50" s="25"/>
      <c r="H50" s="255">
        <f>+'2 Zajed tr sred prih Zaposleni'!F180</f>
        <v>0</v>
      </c>
      <c r="I50" s="228">
        <f t="shared" si="2"/>
        <v>0</v>
      </c>
      <c r="J50" s="213"/>
      <c r="K50" s="233"/>
    </row>
    <row r="51" spans="2:11" ht="12.75" customHeight="1">
      <c r="B51" s="229" t="s">
        <v>245</v>
      </c>
      <c r="C51" s="230">
        <v>523</v>
      </c>
      <c r="D51" s="231" t="s">
        <v>269</v>
      </c>
      <c r="E51" s="25"/>
      <c r="F51" s="232">
        <f>+'2 Zajed tr sred prih Zaposleni'!E181</f>
        <v>0</v>
      </c>
      <c r="G51" s="25"/>
      <c r="H51" s="255">
        <f>+'2 Zajed tr sred prih Zaposleni'!F181</f>
        <v>0</v>
      </c>
      <c r="I51" s="228">
        <f t="shared" si="2"/>
        <v>0</v>
      </c>
      <c r="J51" s="213"/>
      <c r="K51" s="233"/>
    </row>
    <row r="52" spans="2:11" ht="12.75" customHeight="1">
      <c r="B52" s="229" t="s">
        <v>246</v>
      </c>
      <c r="C52" s="230">
        <v>524</v>
      </c>
      <c r="D52" s="231" t="s">
        <v>270</v>
      </c>
      <c r="E52" s="25"/>
      <c r="F52" s="232">
        <f>+'2 Zajed tr sred prih Zaposleni'!E182</f>
        <v>0</v>
      </c>
      <c r="G52" s="25"/>
      <c r="H52" s="255">
        <f>+'2 Zajed tr sred prih Zaposleni'!F182</f>
        <v>0</v>
      </c>
      <c r="I52" s="228">
        <f t="shared" si="2"/>
        <v>0</v>
      </c>
      <c r="J52" s="213"/>
      <c r="K52" s="233"/>
    </row>
    <row r="53" spans="2:11" ht="12.75" customHeight="1">
      <c r="B53" s="229" t="s">
        <v>247</v>
      </c>
      <c r="C53" s="230">
        <v>525</v>
      </c>
      <c r="D53" s="231" t="s">
        <v>271</v>
      </c>
      <c r="E53" s="25"/>
      <c r="F53" s="232">
        <f>+'2 Zajed tr sred prih Zaposleni'!E183</f>
        <v>0</v>
      </c>
      <c r="G53" s="25"/>
      <c r="H53" s="255">
        <f>+'2 Zajed tr sred prih Zaposleni'!F183</f>
        <v>0</v>
      </c>
      <c r="I53" s="228">
        <f t="shared" si="2"/>
        <v>0</v>
      </c>
      <c r="J53" s="213"/>
      <c r="K53" s="233"/>
    </row>
    <row r="54" spans="2:11" ht="12.75" customHeight="1">
      <c r="B54" s="229" t="s">
        <v>248</v>
      </c>
      <c r="C54" s="230">
        <v>526</v>
      </c>
      <c r="D54" s="231" t="s">
        <v>297</v>
      </c>
      <c r="E54" s="25"/>
      <c r="F54" s="232">
        <f>+'2 Zajed tr sred prih Zaposleni'!E184</f>
        <v>0</v>
      </c>
      <c r="G54" s="25"/>
      <c r="H54" s="255">
        <f>+'2 Zajed tr sred prih Zaposleni'!F184</f>
        <v>0</v>
      </c>
      <c r="I54" s="228">
        <f t="shared" si="2"/>
        <v>0</v>
      </c>
      <c r="J54" s="213"/>
      <c r="K54" s="233"/>
    </row>
    <row r="55" spans="2:11" s="209" customFormat="1" ht="12.75" customHeight="1">
      <c r="B55" s="247" t="s">
        <v>249</v>
      </c>
      <c r="C55" s="248">
        <v>529</v>
      </c>
      <c r="D55" s="249" t="s">
        <v>272</v>
      </c>
      <c r="E55" s="232">
        <f>SUM(E56:E65)</f>
        <v>0</v>
      </c>
      <c r="F55" s="232">
        <f>SUM(F56:F65)</f>
        <v>0</v>
      </c>
      <c r="G55" s="232">
        <f>SUM(G56:G65)</f>
        <v>0</v>
      </c>
      <c r="H55" s="232">
        <f>SUM(H56:H65)</f>
        <v>0</v>
      </c>
      <c r="I55" s="228">
        <f>SUM(I56:I65)</f>
        <v>0</v>
      </c>
      <c r="K55" s="327"/>
    </row>
    <row r="56" spans="2:11" ht="12.75" customHeight="1">
      <c r="B56" s="229" t="s">
        <v>82</v>
      </c>
      <c r="C56" s="230"/>
      <c r="D56" s="231" t="s">
        <v>72</v>
      </c>
      <c r="E56" s="25"/>
      <c r="F56" s="232">
        <f>+'2 Zajed tr sred prih Zaposleni'!E186</f>
        <v>0</v>
      </c>
      <c r="G56" s="25"/>
      <c r="H56" s="255">
        <f>+'2 Zajed tr sred prih Zaposleni'!F186</f>
        <v>0</v>
      </c>
      <c r="I56" s="228">
        <f aca="true" t="shared" si="3" ref="I56:I65">SUM(E56:H56)</f>
        <v>0</v>
      </c>
      <c r="J56" s="213"/>
      <c r="K56" s="233"/>
    </row>
    <row r="57" spans="2:11" ht="12.75" customHeight="1">
      <c r="B57" s="229" t="s">
        <v>83</v>
      </c>
      <c r="C57" s="230"/>
      <c r="D57" s="231" t="s">
        <v>73</v>
      </c>
      <c r="E57" s="25"/>
      <c r="F57" s="232">
        <f>+'2 Zajed tr sred prih Zaposleni'!E187</f>
        <v>0</v>
      </c>
      <c r="G57" s="25"/>
      <c r="H57" s="255">
        <f>+'2 Zajed tr sred prih Zaposleni'!F187</f>
        <v>0</v>
      </c>
      <c r="I57" s="228">
        <f t="shared" si="3"/>
        <v>0</v>
      </c>
      <c r="J57" s="213"/>
      <c r="K57" s="233"/>
    </row>
    <row r="58" spans="2:11" ht="12.75" customHeight="1">
      <c r="B58" s="229" t="s">
        <v>84</v>
      </c>
      <c r="C58" s="230"/>
      <c r="D58" s="231" t="s">
        <v>74</v>
      </c>
      <c r="E58" s="25"/>
      <c r="F58" s="232">
        <f>+'2 Zajed tr sred prih Zaposleni'!E188</f>
        <v>0</v>
      </c>
      <c r="G58" s="25"/>
      <c r="H58" s="255">
        <f>+'2 Zajed tr sred prih Zaposleni'!F188</f>
        <v>0</v>
      </c>
      <c r="I58" s="228">
        <f t="shared" si="3"/>
        <v>0</v>
      </c>
      <c r="J58" s="213"/>
      <c r="K58" s="233"/>
    </row>
    <row r="59" spans="2:11" ht="12.75" customHeight="1">
      <c r="B59" s="229" t="s">
        <v>85</v>
      </c>
      <c r="C59" s="230"/>
      <c r="D59" s="231" t="s">
        <v>75</v>
      </c>
      <c r="E59" s="25"/>
      <c r="F59" s="232">
        <f>+'2 Zajed tr sred prih Zaposleni'!E189</f>
        <v>0</v>
      </c>
      <c r="G59" s="25"/>
      <c r="H59" s="255">
        <f>+'2 Zajed tr sred prih Zaposleni'!F189</f>
        <v>0</v>
      </c>
      <c r="I59" s="228">
        <f t="shared" si="3"/>
        <v>0</v>
      </c>
      <c r="J59" s="213"/>
      <c r="K59" s="233"/>
    </row>
    <row r="60" spans="2:11" ht="12.75" customHeight="1">
      <c r="B60" s="229" t="s">
        <v>86</v>
      </c>
      <c r="C60" s="230"/>
      <c r="D60" s="231" t="s">
        <v>76</v>
      </c>
      <c r="E60" s="25"/>
      <c r="F60" s="232">
        <f>+'2 Zajed tr sred prih Zaposleni'!E190</f>
        <v>0</v>
      </c>
      <c r="G60" s="25"/>
      <c r="H60" s="255">
        <f>+'2 Zajed tr sred prih Zaposleni'!F190</f>
        <v>0</v>
      </c>
      <c r="I60" s="228">
        <f t="shared" si="3"/>
        <v>0</v>
      </c>
      <c r="J60" s="213"/>
      <c r="K60" s="233"/>
    </row>
    <row r="61" spans="2:11" ht="12.75" customHeight="1">
      <c r="B61" s="229" t="s">
        <v>87</v>
      </c>
      <c r="C61" s="230"/>
      <c r="D61" s="231" t="s">
        <v>77</v>
      </c>
      <c r="E61" s="25"/>
      <c r="F61" s="232">
        <f>+'2 Zajed tr sred prih Zaposleni'!E191</f>
        <v>0</v>
      </c>
      <c r="G61" s="25"/>
      <c r="H61" s="255">
        <f>+'2 Zajed tr sred prih Zaposleni'!F191</f>
        <v>0</v>
      </c>
      <c r="I61" s="228">
        <f t="shared" si="3"/>
        <v>0</v>
      </c>
      <c r="J61" s="213"/>
      <c r="K61" s="233"/>
    </row>
    <row r="62" spans="2:11" ht="12.75" customHeight="1">
      <c r="B62" s="229" t="s">
        <v>88</v>
      </c>
      <c r="C62" s="230"/>
      <c r="D62" s="231" t="s">
        <v>78</v>
      </c>
      <c r="E62" s="25"/>
      <c r="F62" s="232">
        <f>+'2 Zajed tr sred prih Zaposleni'!E192</f>
        <v>0</v>
      </c>
      <c r="G62" s="25"/>
      <c r="H62" s="255">
        <f>+'2 Zajed tr sred prih Zaposleni'!F192</f>
        <v>0</v>
      </c>
      <c r="I62" s="228">
        <f t="shared" si="3"/>
        <v>0</v>
      </c>
      <c r="J62" s="213"/>
      <c r="K62" s="233"/>
    </row>
    <row r="63" spans="2:11" ht="12.75" customHeight="1">
      <c r="B63" s="229" t="s">
        <v>89</v>
      </c>
      <c r="C63" s="230"/>
      <c r="D63" s="231" t="s">
        <v>79</v>
      </c>
      <c r="E63" s="25"/>
      <c r="F63" s="232">
        <f>+'2 Zajed tr sred prih Zaposleni'!E193</f>
        <v>0</v>
      </c>
      <c r="G63" s="25"/>
      <c r="H63" s="255">
        <f>+'2 Zajed tr sred prih Zaposleni'!F193</f>
        <v>0</v>
      </c>
      <c r="I63" s="228">
        <f t="shared" si="3"/>
        <v>0</v>
      </c>
      <c r="J63" s="213"/>
      <c r="K63" s="233"/>
    </row>
    <row r="64" spans="2:11" ht="12.75" customHeight="1">
      <c r="B64" s="229" t="s">
        <v>90</v>
      </c>
      <c r="C64" s="230"/>
      <c r="D64" s="231" t="s">
        <v>80</v>
      </c>
      <c r="E64" s="25"/>
      <c r="F64" s="232">
        <f>+'2 Zajed tr sred prih Zaposleni'!E194</f>
        <v>0</v>
      </c>
      <c r="G64" s="25"/>
      <c r="H64" s="255">
        <f>+'2 Zajed tr sred prih Zaposleni'!F194</f>
        <v>0</v>
      </c>
      <c r="I64" s="228">
        <f t="shared" si="3"/>
        <v>0</v>
      </c>
      <c r="J64" s="213"/>
      <c r="K64" s="233"/>
    </row>
    <row r="65" spans="2:11" ht="12.75" customHeight="1">
      <c r="B65" s="241" t="s">
        <v>91</v>
      </c>
      <c r="C65" s="242"/>
      <c r="D65" s="245" t="s">
        <v>81</v>
      </c>
      <c r="E65" s="195"/>
      <c r="F65" s="263">
        <f>+'2 Zajed tr sred prih Zaposleni'!E195</f>
        <v>0</v>
      </c>
      <c r="G65" s="195"/>
      <c r="H65" s="261">
        <f>+'2 Zajed tr sred prih Zaposleni'!F195</f>
        <v>0</v>
      </c>
      <c r="I65" s="228">
        <f t="shared" si="3"/>
        <v>0</v>
      </c>
      <c r="J65" s="213"/>
      <c r="K65" s="233"/>
    </row>
    <row r="66" spans="2:11" s="209" customFormat="1" ht="12.75" customHeight="1">
      <c r="B66" s="266" t="s">
        <v>194</v>
      </c>
      <c r="C66" s="267"/>
      <c r="D66" s="336" t="s">
        <v>215</v>
      </c>
      <c r="E66" s="221">
        <f>+E67+E68+E71+E72+E73+E74+E75+E76+E77</f>
        <v>0</v>
      </c>
      <c r="F66" s="221">
        <f>+F67+F68+F71+F72+F73+F74+F75+F76+F77</f>
        <v>0</v>
      </c>
      <c r="G66" s="221">
        <f>+G67+G68+G71+G72+G73+G74+G75+G76+G77</f>
        <v>0</v>
      </c>
      <c r="H66" s="221">
        <f>+H67+H68+H71+H72+H73+H74+H75+H76+H77</f>
        <v>0</v>
      </c>
      <c r="I66" s="222">
        <f>+I67+I68+I71+I72+I73+I74+I75+I76+I77</f>
        <v>0</v>
      </c>
      <c r="K66" s="327"/>
    </row>
    <row r="67" spans="2:11" ht="12.75" customHeight="1">
      <c r="B67" s="223" t="s">
        <v>237</v>
      </c>
      <c r="C67" s="224">
        <v>530</v>
      </c>
      <c r="D67" s="225" t="s">
        <v>274</v>
      </c>
      <c r="E67" s="194"/>
      <c r="F67" s="226">
        <f>+'2 Zajed tr sred prih Zaposleni'!E197</f>
        <v>0</v>
      </c>
      <c r="G67" s="194"/>
      <c r="H67" s="259">
        <f>+'2 Zajed tr sred prih Zaposleni'!F197</f>
        <v>0</v>
      </c>
      <c r="I67" s="227">
        <f>SUM(E67:H67)</f>
        <v>0</v>
      </c>
      <c r="J67" s="213"/>
      <c r="K67" s="233"/>
    </row>
    <row r="68" spans="2:11" s="209" customFormat="1" ht="12.75" customHeight="1">
      <c r="B68" s="247" t="s">
        <v>238</v>
      </c>
      <c r="C68" s="248">
        <v>531</v>
      </c>
      <c r="D68" s="249" t="s">
        <v>217</v>
      </c>
      <c r="E68" s="232">
        <f>SUM(E69:E70)</f>
        <v>0</v>
      </c>
      <c r="F68" s="232">
        <f>SUM(F69:F70)</f>
        <v>0</v>
      </c>
      <c r="G68" s="232">
        <f>SUM(G69:G70)</f>
        <v>0</v>
      </c>
      <c r="H68" s="232">
        <f>SUM(H69:H70)</f>
        <v>0</v>
      </c>
      <c r="I68" s="228">
        <f>SUM(I69:I70)</f>
        <v>0</v>
      </c>
      <c r="K68" s="327"/>
    </row>
    <row r="69" spans="2:11" ht="12.75" customHeight="1">
      <c r="B69" s="229" t="s">
        <v>121</v>
      </c>
      <c r="C69" s="230"/>
      <c r="D69" s="231" t="s">
        <v>123</v>
      </c>
      <c r="E69" s="25"/>
      <c r="F69" s="232">
        <f>+'2 Zajed tr sred prih Zaposleni'!E199</f>
        <v>0</v>
      </c>
      <c r="G69" s="25"/>
      <c r="H69" s="255">
        <f>+'2 Zajed tr sred prih Zaposleni'!F199</f>
        <v>0</v>
      </c>
      <c r="I69" s="228">
        <f aca="true" t="shared" si="4" ref="I69:I76">SUM(E69:H69)</f>
        <v>0</v>
      </c>
      <c r="J69" s="213"/>
      <c r="K69" s="233"/>
    </row>
    <row r="70" spans="2:11" ht="12.75" customHeight="1">
      <c r="B70" s="229" t="s">
        <v>122</v>
      </c>
      <c r="C70" s="230"/>
      <c r="D70" s="231" t="s">
        <v>124</v>
      </c>
      <c r="E70" s="25"/>
      <c r="F70" s="232">
        <f>+'2 Zajed tr sred prih Zaposleni'!E200</f>
        <v>0</v>
      </c>
      <c r="G70" s="25"/>
      <c r="H70" s="255">
        <f>+'2 Zajed tr sred prih Zaposleni'!F200</f>
        <v>0</v>
      </c>
      <c r="I70" s="228">
        <f t="shared" si="4"/>
        <v>0</v>
      </c>
      <c r="J70" s="213"/>
      <c r="K70" s="233"/>
    </row>
    <row r="71" spans="2:11" ht="12.75" customHeight="1">
      <c r="B71" s="229" t="s">
        <v>236</v>
      </c>
      <c r="C71" s="230">
        <v>532</v>
      </c>
      <c r="D71" s="231" t="s">
        <v>216</v>
      </c>
      <c r="E71" s="25"/>
      <c r="F71" s="232">
        <f>+'2 Zajed tr sred prih Zaposleni'!E201</f>
        <v>0</v>
      </c>
      <c r="G71" s="25"/>
      <c r="H71" s="255">
        <f>+'2 Zajed tr sred prih Zaposleni'!F201</f>
        <v>0</v>
      </c>
      <c r="I71" s="228">
        <f t="shared" si="4"/>
        <v>0</v>
      </c>
      <c r="J71" s="213"/>
      <c r="K71" s="233"/>
    </row>
    <row r="72" spans="2:11" ht="12.75" customHeight="1">
      <c r="B72" s="229" t="s">
        <v>239</v>
      </c>
      <c r="C72" s="230">
        <v>533</v>
      </c>
      <c r="D72" s="231" t="s">
        <v>218</v>
      </c>
      <c r="E72" s="25"/>
      <c r="F72" s="232">
        <f>+'2 Zajed tr sred prih Zaposleni'!E202</f>
        <v>0</v>
      </c>
      <c r="G72" s="25"/>
      <c r="H72" s="255">
        <f>+'2 Zajed tr sred prih Zaposleni'!F202</f>
        <v>0</v>
      </c>
      <c r="I72" s="228">
        <f t="shared" si="4"/>
        <v>0</v>
      </c>
      <c r="J72" s="213"/>
      <c r="K72" s="233"/>
    </row>
    <row r="73" spans="2:11" ht="12.75" customHeight="1">
      <c r="B73" s="229" t="s">
        <v>240</v>
      </c>
      <c r="C73" s="230">
        <v>534</v>
      </c>
      <c r="D73" s="231" t="s">
        <v>120</v>
      </c>
      <c r="E73" s="25"/>
      <c r="F73" s="232">
        <f>+'2 Zajed tr sred prih Zaposleni'!E203</f>
        <v>0</v>
      </c>
      <c r="G73" s="25"/>
      <c r="H73" s="255">
        <f>+'2 Zajed tr sred prih Zaposleni'!F203</f>
        <v>0</v>
      </c>
      <c r="I73" s="228">
        <f t="shared" si="4"/>
        <v>0</v>
      </c>
      <c r="J73" s="213"/>
      <c r="K73" s="233"/>
    </row>
    <row r="74" spans="2:11" ht="12.75" customHeight="1">
      <c r="B74" s="229" t="s">
        <v>251</v>
      </c>
      <c r="C74" s="230">
        <v>535</v>
      </c>
      <c r="D74" s="231" t="s">
        <v>219</v>
      </c>
      <c r="E74" s="25"/>
      <c r="F74" s="232">
        <f>+'2 Zajed tr sred prih Zaposleni'!E204</f>
        <v>0</v>
      </c>
      <c r="G74" s="25"/>
      <c r="H74" s="255">
        <f>+'2 Zajed tr sred prih Zaposleni'!F204</f>
        <v>0</v>
      </c>
      <c r="I74" s="228">
        <f t="shared" si="4"/>
        <v>0</v>
      </c>
      <c r="J74" s="213"/>
      <c r="K74" s="233"/>
    </row>
    <row r="75" spans="2:11" ht="12.75" customHeight="1">
      <c r="B75" s="229" t="s">
        <v>252</v>
      </c>
      <c r="C75" s="230">
        <v>536</v>
      </c>
      <c r="D75" s="231" t="s">
        <v>275</v>
      </c>
      <c r="E75" s="25"/>
      <c r="F75" s="232">
        <f>+'2 Zajed tr sred prih Zaposleni'!E205</f>
        <v>0</v>
      </c>
      <c r="G75" s="25"/>
      <c r="H75" s="255">
        <f>+'2 Zajed tr sred prih Zaposleni'!F205</f>
        <v>0</v>
      </c>
      <c r="I75" s="228">
        <f t="shared" si="4"/>
        <v>0</v>
      </c>
      <c r="J75" s="213"/>
      <c r="K75" s="233"/>
    </row>
    <row r="76" spans="2:11" ht="12.75" customHeight="1">
      <c r="B76" s="229" t="s">
        <v>253</v>
      </c>
      <c r="C76" s="230">
        <v>537</v>
      </c>
      <c r="D76" s="240" t="s">
        <v>157</v>
      </c>
      <c r="E76" s="25"/>
      <c r="F76" s="232">
        <f>+'2 Zajed tr sred prih Zaposleni'!E206</f>
        <v>0</v>
      </c>
      <c r="G76" s="25"/>
      <c r="H76" s="255">
        <f>+'2 Zajed tr sred prih Zaposleni'!F206</f>
        <v>0</v>
      </c>
      <c r="I76" s="228">
        <f t="shared" si="4"/>
        <v>0</v>
      </c>
      <c r="J76" s="213"/>
      <c r="K76" s="233"/>
    </row>
    <row r="77" spans="2:11" s="209" customFormat="1" ht="12.75" customHeight="1">
      <c r="B77" s="247" t="s">
        <v>158</v>
      </c>
      <c r="C77" s="248">
        <v>539</v>
      </c>
      <c r="D77" s="249" t="s">
        <v>276</v>
      </c>
      <c r="E77" s="232">
        <f>SUM(E78:E84)</f>
        <v>0</v>
      </c>
      <c r="F77" s="232">
        <f>SUM(F78:F84)</f>
        <v>0</v>
      </c>
      <c r="G77" s="232">
        <f>SUM(G78:G84)</f>
        <v>0</v>
      </c>
      <c r="H77" s="232">
        <f>SUM(H78:H84)</f>
        <v>0</v>
      </c>
      <c r="I77" s="228">
        <f>SUM(I78:I84)</f>
        <v>0</v>
      </c>
      <c r="K77" s="327"/>
    </row>
    <row r="78" spans="2:11" ht="12.75" customHeight="1">
      <c r="B78" s="229" t="s">
        <v>159</v>
      </c>
      <c r="C78" s="230"/>
      <c r="D78" s="231" t="s">
        <v>126</v>
      </c>
      <c r="E78" s="25"/>
      <c r="F78" s="232">
        <f>+'2 Zajed tr sred prih Zaposleni'!E208</f>
        <v>0</v>
      </c>
      <c r="G78" s="25"/>
      <c r="H78" s="255">
        <f>+'2 Zajed tr sred prih Zaposleni'!F208</f>
        <v>0</v>
      </c>
      <c r="I78" s="228">
        <f aca="true" t="shared" si="5" ref="I78:I84">SUM(E78:H78)</f>
        <v>0</v>
      </c>
      <c r="J78" s="213"/>
      <c r="K78" s="233"/>
    </row>
    <row r="79" spans="2:11" ht="12.75" customHeight="1">
      <c r="B79" s="229" t="s">
        <v>160</v>
      </c>
      <c r="C79" s="230"/>
      <c r="D79" s="231" t="s">
        <v>125</v>
      </c>
      <c r="E79" s="25"/>
      <c r="F79" s="232">
        <f>+'2 Zajed tr sred prih Zaposleni'!E209</f>
        <v>0</v>
      </c>
      <c r="G79" s="25"/>
      <c r="H79" s="255">
        <f>+'2 Zajed tr sred prih Zaposleni'!F209</f>
        <v>0</v>
      </c>
      <c r="I79" s="228">
        <f t="shared" si="5"/>
        <v>0</v>
      </c>
      <c r="J79" s="213"/>
      <c r="K79" s="233"/>
    </row>
    <row r="80" spans="2:11" ht="12.75" customHeight="1">
      <c r="B80" s="229" t="s">
        <v>161</v>
      </c>
      <c r="C80" s="230"/>
      <c r="D80" s="231" t="s">
        <v>127</v>
      </c>
      <c r="E80" s="25"/>
      <c r="F80" s="232">
        <f>+'2 Zajed tr sred prih Zaposleni'!E210</f>
        <v>0</v>
      </c>
      <c r="G80" s="25"/>
      <c r="H80" s="255">
        <f>+'2 Zajed tr sred prih Zaposleni'!F210</f>
        <v>0</v>
      </c>
      <c r="I80" s="228">
        <f t="shared" si="5"/>
        <v>0</v>
      </c>
      <c r="J80" s="213"/>
      <c r="K80" s="233"/>
    </row>
    <row r="81" spans="2:11" ht="12.75" customHeight="1">
      <c r="B81" s="229" t="s">
        <v>162</v>
      </c>
      <c r="C81" s="230"/>
      <c r="D81" s="231" t="s">
        <v>215</v>
      </c>
      <c r="E81" s="25"/>
      <c r="F81" s="232">
        <f>+'2 Zajed tr sred prih Zaposleni'!E211</f>
        <v>0</v>
      </c>
      <c r="G81" s="25"/>
      <c r="H81" s="255">
        <f>+'2 Zajed tr sred prih Zaposleni'!F211</f>
        <v>0</v>
      </c>
      <c r="I81" s="228">
        <f t="shared" si="5"/>
        <v>0</v>
      </c>
      <c r="J81" s="213"/>
      <c r="K81" s="233"/>
    </row>
    <row r="82" spans="2:11" ht="12.75" customHeight="1">
      <c r="B82" s="229" t="s">
        <v>163</v>
      </c>
      <c r="C82" s="230"/>
      <c r="D82" s="231" t="s">
        <v>128</v>
      </c>
      <c r="E82" s="25"/>
      <c r="F82" s="232">
        <f>+'2 Zajed tr sred prih Zaposleni'!E212</f>
        <v>0</v>
      </c>
      <c r="G82" s="25"/>
      <c r="H82" s="255">
        <f>+'2 Zajed tr sred prih Zaposleni'!F212</f>
        <v>0</v>
      </c>
      <c r="I82" s="228">
        <f t="shared" si="5"/>
        <v>0</v>
      </c>
      <c r="J82" s="213"/>
      <c r="K82" s="233"/>
    </row>
    <row r="83" spans="2:11" ht="12.75" customHeight="1">
      <c r="B83" s="229" t="s">
        <v>164</v>
      </c>
      <c r="C83" s="230"/>
      <c r="D83" s="231" t="s">
        <v>280</v>
      </c>
      <c r="E83" s="25"/>
      <c r="F83" s="232">
        <f>+'2 Zajed tr sred prih Zaposleni'!E213</f>
        <v>0</v>
      </c>
      <c r="G83" s="25"/>
      <c r="H83" s="255">
        <f>+'2 Zajed tr sred prih Zaposleni'!F213</f>
        <v>0</v>
      </c>
      <c r="I83" s="228">
        <f t="shared" si="5"/>
        <v>0</v>
      </c>
      <c r="J83" s="213"/>
      <c r="K83" s="233"/>
    </row>
    <row r="84" spans="2:11" ht="12.75" customHeight="1">
      <c r="B84" s="234" t="s">
        <v>165</v>
      </c>
      <c r="C84" s="235"/>
      <c r="D84" s="236" t="s">
        <v>129</v>
      </c>
      <c r="E84" s="116"/>
      <c r="F84" s="262">
        <f>+'2 Zajed tr sred prih Zaposleni'!E214</f>
        <v>0</v>
      </c>
      <c r="G84" s="116"/>
      <c r="H84" s="258">
        <f>+'2 Zajed tr sred prih Zaposleni'!F214</f>
        <v>0</v>
      </c>
      <c r="I84" s="237">
        <f t="shared" si="5"/>
        <v>0</v>
      </c>
      <c r="J84" s="213"/>
      <c r="K84" s="233"/>
    </row>
    <row r="85" spans="2:11" s="209" customFormat="1" ht="12.75" customHeight="1">
      <c r="B85" s="218">
        <v>4</v>
      </c>
      <c r="C85" s="267"/>
      <c r="D85" s="336" t="s">
        <v>220</v>
      </c>
      <c r="E85" s="221">
        <f>+E86+E91+E92+E97+E98+E99+E107+E108</f>
        <v>0</v>
      </c>
      <c r="F85" s="221">
        <f>+F86+F91+F92+F97+F98+F99+F107+F108</f>
        <v>0</v>
      </c>
      <c r="G85" s="221">
        <f>+G86+G91+G92+G97+G98+G99+G107+G108</f>
        <v>0</v>
      </c>
      <c r="H85" s="221">
        <f>+H86+H91+H92+H97+H98+H99+H107+H108</f>
        <v>0</v>
      </c>
      <c r="I85" s="222">
        <f>+I86+I91+I92+I97+I98+I99+I107+I108</f>
        <v>0</v>
      </c>
      <c r="K85" s="327"/>
    </row>
    <row r="86" spans="2:11" s="209" customFormat="1" ht="12.75" customHeight="1">
      <c r="B86" s="223" t="s">
        <v>318</v>
      </c>
      <c r="C86" s="253">
        <v>550</v>
      </c>
      <c r="D86" s="254" t="s">
        <v>221</v>
      </c>
      <c r="E86" s="226">
        <f>SUM(E87:E90)</f>
        <v>0</v>
      </c>
      <c r="F86" s="226">
        <f>SUM(F87:F90)</f>
        <v>0</v>
      </c>
      <c r="G86" s="226">
        <f>SUM(G87:G90)</f>
        <v>0</v>
      </c>
      <c r="H86" s="226">
        <f>SUM(H87:H90)</f>
        <v>0</v>
      </c>
      <c r="I86" s="227">
        <f>SUM(I87:I90)</f>
        <v>0</v>
      </c>
      <c r="K86" s="327"/>
    </row>
    <row r="87" spans="2:11" ht="12.75" customHeight="1">
      <c r="B87" s="223" t="s">
        <v>6</v>
      </c>
      <c r="C87" s="224"/>
      <c r="D87" s="225" t="s">
        <v>130</v>
      </c>
      <c r="E87" s="194"/>
      <c r="F87" s="226">
        <f>+'2 Zajed tr sred prih Zaposleni'!E217</f>
        <v>0</v>
      </c>
      <c r="G87" s="194"/>
      <c r="H87" s="259">
        <f>+'2 Zajed tr sred prih Zaposleni'!F217</f>
        <v>0</v>
      </c>
      <c r="I87" s="227">
        <f>SUM(E87:H87)</f>
        <v>0</v>
      </c>
      <c r="J87" s="213"/>
      <c r="K87" s="233"/>
    </row>
    <row r="88" spans="2:11" ht="12.75" customHeight="1">
      <c r="B88" s="223" t="s">
        <v>7</v>
      </c>
      <c r="C88" s="224"/>
      <c r="D88" s="225" t="s">
        <v>131</v>
      </c>
      <c r="E88" s="194"/>
      <c r="F88" s="226">
        <f>+'2 Zajed tr sred prih Zaposleni'!E218</f>
        <v>0</v>
      </c>
      <c r="G88" s="194"/>
      <c r="H88" s="259">
        <f>+'2 Zajed tr sred prih Zaposleni'!F218</f>
        <v>0</v>
      </c>
      <c r="I88" s="227">
        <f>SUM(E88:H88)</f>
        <v>0</v>
      </c>
      <c r="J88" s="213"/>
      <c r="K88" s="233"/>
    </row>
    <row r="89" spans="2:11" ht="12.75" customHeight="1">
      <c r="B89" s="223" t="s">
        <v>8</v>
      </c>
      <c r="C89" s="224"/>
      <c r="D89" s="225" t="s">
        <v>132</v>
      </c>
      <c r="E89" s="194"/>
      <c r="F89" s="226">
        <f>+'2 Zajed tr sred prih Zaposleni'!E219</f>
        <v>0</v>
      </c>
      <c r="G89" s="194"/>
      <c r="H89" s="259">
        <f>+'2 Zajed tr sred prih Zaposleni'!F219</f>
        <v>0</v>
      </c>
      <c r="I89" s="227">
        <f>SUM(E89:H89)</f>
        <v>0</v>
      </c>
      <c r="J89" s="213"/>
      <c r="K89" s="233"/>
    </row>
    <row r="90" spans="2:11" ht="12.75" customHeight="1">
      <c r="B90" s="223" t="s">
        <v>9</v>
      </c>
      <c r="C90" s="224"/>
      <c r="D90" s="225" t="s">
        <v>133</v>
      </c>
      <c r="E90" s="194"/>
      <c r="F90" s="226">
        <f>+'2 Zajed tr sred prih Zaposleni'!E220</f>
        <v>0</v>
      </c>
      <c r="G90" s="194"/>
      <c r="H90" s="259">
        <f>+'2 Zajed tr sred prih Zaposleni'!F220</f>
        <v>0</v>
      </c>
      <c r="I90" s="227">
        <f>SUM(E90:H90)</f>
        <v>0</v>
      </c>
      <c r="J90" s="213"/>
      <c r="K90" s="233"/>
    </row>
    <row r="91" spans="2:11" ht="12.75" customHeight="1">
      <c r="B91" s="229" t="s">
        <v>319</v>
      </c>
      <c r="C91" s="230">
        <v>551</v>
      </c>
      <c r="D91" s="231" t="s">
        <v>222</v>
      </c>
      <c r="E91" s="25"/>
      <c r="F91" s="232">
        <f>+'2 Zajed tr sred prih Zaposleni'!E221</f>
        <v>0</v>
      </c>
      <c r="G91" s="25"/>
      <c r="H91" s="255">
        <f>+'2 Zajed tr sred prih Zaposleni'!F221</f>
        <v>0</v>
      </c>
      <c r="I91" s="228">
        <f>SUM(E91:H91)</f>
        <v>0</v>
      </c>
      <c r="J91" s="213"/>
      <c r="K91" s="233"/>
    </row>
    <row r="92" spans="2:11" s="209" customFormat="1" ht="12.75" customHeight="1">
      <c r="B92" s="229" t="s">
        <v>10</v>
      </c>
      <c r="C92" s="248">
        <v>552</v>
      </c>
      <c r="D92" s="249" t="s">
        <v>223</v>
      </c>
      <c r="E92" s="232">
        <f>SUM(E93:E96)</f>
        <v>0</v>
      </c>
      <c r="F92" s="232">
        <f>SUM(F93:F96)</f>
        <v>0</v>
      </c>
      <c r="G92" s="232">
        <f>SUM(G93:G96)</f>
        <v>0</v>
      </c>
      <c r="H92" s="232">
        <f>SUM(H93:H96)</f>
        <v>0</v>
      </c>
      <c r="I92" s="228">
        <f>SUM(I93:I96)</f>
        <v>0</v>
      </c>
      <c r="K92" s="327"/>
    </row>
    <row r="93" spans="2:11" ht="12.75" customHeight="1">
      <c r="B93" s="229" t="s">
        <v>11</v>
      </c>
      <c r="C93" s="230"/>
      <c r="D93" s="231" t="s">
        <v>134</v>
      </c>
      <c r="E93" s="25"/>
      <c r="F93" s="232">
        <f>+'2 Zajed tr sred prih Zaposleni'!E223</f>
        <v>0</v>
      </c>
      <c r="G93" s="25"/>
      <c r="H93" s="255">
        <f>+'2 Zajed tr sred prih Zaposleni'!F223</f>
        <v>0</v>
      </c>
      <c r="I93" s="228">
        <f aca="true" t="shared" si="6" ref="I93:I98">SUM(E93:H93)</f>
        <v>0</v>
      </c>
      <c r="J93" s="213"/>
      <c r="K93" s="233"/>
    </row>
    <row r="94" spans="2:11" ht="12.75" customHeight="1">
      <c r="B94" s="229" t="s">
        <v>12</v>
      </c>
      <c r="C94" s="230"/>
      <c r="D94" s="231" t="s">
        <v>135</v>
      </c>
      <c r="E94" s="25"/>
      <c r="F94" s="232">
        <f>+'2 Zajed tr sred prih Zaposleni'!E224</f>
        <v>0</v>
      </c>
      <c r="G94" s="25"/>
      <c r="H94" s="255">
        <f>+'2 Zajed tr sred prih Zaposleni'!F224</f>
        <v>0</v>
      </c>
      <c r="I94" s="228">
        <f t="shared" si="6"/>
        <v>0</v>
      </c>
      <c r="J94" s="213"/>
      <c r="K94" s="233"/>
    </row>
    <row r="95" spans="2:11" ht="12.75" customHeight="1">
      <c r="B95" s="229" t="s">
        <v>13</v>
      </c>
      <c r="C95" s="230"/>
      <c r="D95" s="231" t="s">
        <v>136</v>
      </c>
      <c r="E95" s="25"/>
      <c r="F95" s="232">
        <f>+'2 Zajed tr sred prih Zaposleni'!E225</f>
        <v>0</v>
      </c>
      <c r="G95" s="25"/>
      <c r="H95" s="255">
        <f>+'2 Zajed tr sred prih Zaposleni'!F225</f>
        <v>0</v>
      </c>
      <c r="I95" s="228">
        <f t="shared" si="6"/>
        <v>0</v>
      </c>
      <c r="J95" s="213"/>
      <c r="K95" s="233"/>
    </row>
    <row r="96" spans="2:11" ht="12.75" customHeight="1">
      <c r="B96" s="229" t="s">
        <v>14</v>
      </c>
      <c r="C96" s="230"/>
      <c r="D96" s="231" t="s">
        <v>137</v>
      </c>
      <c r="E96" s="25"/>
      <c r="F96" s="232">
        <f>+'2 Zajed tr sred prih Zaposleni'!E226</f>
        <v>0</v>
      </c>
      <c r="G96" s="25"/>
      <c r="H96" s="255">
        <f>+'2 Zajed tr sred prih Zaposleni'!F226</f>
        <v>0</v>
      </c>
      <c r="I96" s="228">
        <f t="shared" si="6"/>
        <v>0</v>
      </c>
      <c r="J96" s="213"/>
      <c r="K96" s="233"/>
    </row>
    <row r="97" spans="2:11" ht="12.75" customHeight="1">
      <c r="B97" s="229" t="s">
        <v>15</v>
      </c>
      <c r="C97" s="230">
        <v>553</v>
      </c>
      <c r="D97" s="231" t="s">
        <v>224</v>
      </c>
      <c r="E97" s="25"/>
      <c r="F97" s="232">
        <f>+'2 Zajed tr sred prih Zaposleni'!E227</f>
        <v>0</v>
      </c>
      <c r="G97" s="25"/>
      <c r="H97" s="255">
        <f>+'2 Zajed tr sred prih Zaposleni'!F227</f>
        <v>0</v>
      </c>
      <c r="I97" s="228">
        <f t="shared" si="6"/>
        <v>0</v>
      </c>
      <c r="J97" s="213"/>
      <c r="K97" s="233"/>
    </row>
    <row r="98" spans="2:11" ht="12.75" customHeight="1">
      <c r="B98" s="229" t="s">
        <v>29</v>
      </c>
      <c r="C98" s="230">
        <v>554</v>
      </c>
      <c r="D98" s="231" t="s">
        <v>277</v>
      </c>
      <c r="E98" s="25"/>
      <c r="F98" s="232">
        <f>+'2 Zajed tr sred prih Zaposleni'!E228</f>
        <v>0</v>
      </c>
      <c r="G98" s="25"/>
      <c r="H98" s="255">
        <f>+'2 Zajed tr sred prih Zaposleni'!F228</f>
        <v>0</v>
      </c>
      <c r="I98" s="228">
        <f t="shared" si="6"/>
        <v>0</v>
      </c>
      <c r="J98" s="213"/>
      <c r="K98" s="233"/>
    </row>
    <row r="99" spans="2:11" ht="12.75" customHeight="1">
      <c r="B99" s="229" t="s">
        <v>16</v>
      </c>
      <c r="C99" s="230">
        <v>555</v>
      </c>
      <c r="D99" s="231" t="s">
        <v>278</v>
      </c>
      <c r="E99" s="232">
        <f>SUM(E100:E106)</f>
        <v>0</v>
      </c>
      <c r="F99" s="232">
        <f>SUM(F100:F106)</f>
        <v>0</v>
      </c>
      <c r="G99" s="232">
        <f>SUM(G100:G106)</f>
        <v>0</v>
      </c>
      <c r="H99" s="232">
        <f>SUM(H100:H106)</f>
        <v>0</v>
      </c>
      <c r="I99" s="228">
        <f>SUM(I100:I106)</f>
        <v>0</v>
      </c>
      <c r="J99" s="213"/>
      <c r="K99" s="233"/>
    </row>
    <row r="100" spans="2:11" ht="12.75" customHeight="1">
      <c r="B100" s="229" t="s">
        <v>17</v>
      </c>
      <c r="C100" s="246"/>
      <c r="D100" s="239" t="s">
        <v>298</v>
      </c>
      <c r="E100" s="25"/>
      <c r="F100" s="232">
        <f>+'2 Zajed tr sred prih Zaposleni'!E230</f>
        <v>0</v>
      </c>
      <c r="G100" s="25"/>
      <c r="H100" s="255">
        <f>+'2 Zajed tr sred prih Zaposleni'!F230</f>
        <v>0</v>
      </c>
      <c r="I100" s="228">
        <f aca="true" t="shared" si="7" ref="I100:I107">SUM(E100:H100)</f>
        <v>0</v>
      </c>
      <c r="J100" s="213"/>
      <c r="K100" s="233"/>
    </row>
    <row r="101" spans="2:11" ht="12.75" customHeight="1">
      <c r="B101" s="229" t="s">
        <v>18</v>
      </c>
      <c r="C101" s="246"/>
      <c r="D101" s="239" t="s">
        <v>138</v>
      </c>
      <c r="E101" s="25"/>
      <c r="F101" s="232">
        <f>+'2 Zajed tr sred prih Zaposleni'!E231</f>
        <v>0</v>
      </c>
      <c r="G101" s="25"/>
      <c r="H101" s="255">
        <f>+'2 Zajed tr sred prih Zaposleni'!F231</f>
        <v>0</v>
      </c>
      <c r="I101" s="228">
        <f t="shared" si="7"/>
        <v>0</v>
      </c>
      <c r="J101" s="213"/>
      <c r="K101" s="233"/>
    </row>
    <row r="102" spans="2:11" ht="12.75" customHeight="1">
      <c r="B102" s="229" t="s">
        <v>19</v>
      </c>
      <c r="C102" s="246"/>
      <c r="D102" s="239" t="s">
        <v>140</v>
      </c>
      <c r="E102" s="25"/>
      <c r="F102" s="232">
        <f>+'2 Zajed tr sred prih Zaposleni'!E232</f>
        <v>0</v>
      </c>
      <c r="G102" s="25"/>
      <c r="H102" s="255">
        <f>+'2 Zajed tr sred prih Zaposleni'!F232</f>
        <v>0</v>
      </c>
      <c r="I102" s="228">
        <f t="shared" si="7"/>
        <v>0</v>
      </c>
      <c r="J102" s="213"/>
      <c r="K102" s="233"/>
    </row>
    <row r="103" spans="2:11" ht="12.75" customHeight="1">
      <c r="B103" s="229" t="s">
        <v>20</v>
      </c>
      <c r="C103" s="246"/>
      <c r="D103" s="239" t="s">
        <v>141</v>
      </c>
      <c r="E103" s="25"/>
      <c r="F103" s="232">
        <f>+'2 Zajed tr sred prih Zaposleni'!E233</f>
        <v>0</v>
      </c>
      <c r="G103" s="25"/>
      <c r="H103" s="255">
        <f>+'2 Zajed tr sred prih Zaposleni'!F233</f>
        <v>0</v>
      </c>
      <c r="I103" s="228">
        <f t="shared" si="7"/>
        <v>0</v>
      </c>
      <c r="J103" s="213"/>
      <c r="K103" s="233"/>
    </row>
    <row r="104" spans="2:11" ht="12.75" customHeight="1">
      <c r="B104" s="229" t="s">
        <v>30</v>
      </c>
      <c r="C104" s="246"/>
      <c r="D104" s="239" t="s">
        <v>142</v>
      </c>
      <c r="E104" s="25"/>
      <c r="F104" s="232">
        <f>+'2 Zajed tr sred prih Zaposleni'!E234</f>
        <v>0</v>
      </c>
      <c r="G104" s="25"/>
      <c r="H104" s="255">
        <f>+'2 Zajed tr sred prih Zaposleni'!F234</f>
        <v>0</v>
      </c>
      <c r="I104" s="228">
        <f t="shared" si="7"/>
        <v>0</v>
      </c>
      <c r="J104" s="213"/>
      <c r="K104" s="233"/>
    </row>
    <row r="105" spans="2:11" ht="12.75" customHeight="1">
      <c r="B105" s="229" t="s">
        <v>21</v>
      </c>
      <c r="C105" s="246"/>
      <c r="D105" s="239" t="s">
        <v>139</v>
      </c>
      <c r="E105" s="25"/>
      <c r="F105" s="232">
        <f>+'2 Zajed tr sred prih Zaposleni'!E235</f>
        <v>0</v>
      </c>
      <c r="G105" s="25"/>
      <c r="H105" s="255">
        <f>+'2 Zajed tr sred prih Zaposleni'!F235</f>
        <v>0</v>
      </c>
      <c r="I105" s="228">
        <f t="shared" si="7"/>
        <v>0</v>
      </c>
      <c r="J105" s="213"/>
      <c r="K105" s="233"/>
    </row>
    <row r="106" spans="2:11" ht="12.75" customHeight="1">
      <c r="B106" s="229" t="s">
        <v>22</v>
      </c>
      <c r="C106" s="246"/>
      <c r="D106" s="213" t="s">
        <v>299</v>
      </c>
      <c r="E106" s="25"/>
      <c r="F106" s="232">
        <f>+'2 Zajed tr sred prih Zaposleni'!E236</f>
        <v>0</v>
      </c>
      <c r="G106" s="25"/>
      <c r="H106" s="255">
        <f>+'2 Zajed tr sred prih Zaposleni'!F236</f>
        <v>0</v>
      </c>
      <c r="I106" s="228">
        <f t="shared" si="7"/>
        <v>0</v>
      </c>
      <c r="J106" s="213"/>
      <c r="K106" s="233"/>
    </row>
    <row r="107" spans="2:11" ht="12.75" customHeight="1">
      <c r="B107" s="229" t="s">
        <v>23</v>
      </c>
      <c r="C107" s="230">
        <v>556</v>
      </c>
      <c r="D107" s="231" t="s">
        <v>279</v>
      </c>
      <c r="E107" s="25"/>
      <c r="F107" s="232">
        <f>+'2 Zajed tr sred prih Zaposleni'!E237</f>
        <v>0</v>
      </c>
      <c r="G107" s="25"/>
      <c r="H107" s="255">
        <f>+'2 Zajed tr sred prih Zaposleni'!F237</f>
        <v>0</v>
      </c>
      <c r="I107" s="228">
        <f t="shared" si="7"/>
        <v>0</v>
      </c>
      <c r="J107" s="213"/>
      <c r="K107" s="233"/>
    </row>
    <row r="108" spans="2:11" ht="12.75" customHeight="1">
      <c r="B108" s="229" t="s">
        <v>24</v>
      </c>
      <c r="C108" s="230">
        <v>559</v>
      </c>
      <c r="D108" s="231" t="s">
        <v>225</v>
      </c>
      <c r="E108" s="232">
        <f>SUM(E109:E112)</f>
        <v>0</v>
      </c>
      <c r="F108" s="232">
        <f>SUM(F109:F112)</f>
        <v>0</v>
      </c>
      <c r="G108" s="232">
        <f>SUM(G109:G112)</f>
        <v>0</v>
      </c>
      <c r="H108" s="232">
        <f>SUM(H109:H112)</f>
        <v>0</v>
      </c>
      <c r="I108" s="228">
        <f>SUM(I109:I112)</f>
        <v>0</v>
      </c>
      <c r="J108" s="213"/>
      <c r="K108" s="233"/>
    </row>
    <row r="109" spans="2:11" ht="12.75" customHeight="1">
      <c r="B109" s="229" t="s">
        <v>25</v>
      </c>
      <c r="C109" s="230"/>
      <c r="D109" s="231" t="s">
        <v>143</v>
      </c>
      <c r="E109" s="494"/>
      <c r="F109" s="232">
        <f>+'2 Zajed tr sred prih Zaposleni'!E239</f>
        <v>0</v>
      </c>
      <c r="G109" s="494"/>
      <c r="H109" s="255">
        <f>+'2 Zajed tr sred prih Zaposleni'!F239</f>
        <v>0</v>
      </c>
      <c r="I109" s="228">
        <f>SUM(E109:H109)</f>
        <v>0</v>
      </c>
      <c r="J109" s="213"/>
      <c r="K109" s="472"/>
    </row>
    <row r="110" spans="2:11" ht="12.75" customHeight="1">
      <c r="B110" s="229" t="s">
        <v>26</v>
      </c>
      <c r="C110" s="230"/>
      <c r="D110" s="231" t="s">
        <v>144</v>
      </c>
      <c r="E110" s="25"/>
      <c r="F110" s="232">
        <f>+'2 Zajed tr sred prih Zaposleni'!E240</f>
        <v>0</v>
      </c>
      <c r="G110" s="25"/>
      <c r="H110" s="255">
        <f>+'2 Zajed tr sred prih Zaposleni'!F240</f>
        <v>0</v>
      </c>
      <c r="I110" s="228">
        <f>SUM(E110:H110)</f>
        <v>0</v>
      </c>
      <c r="J110" s="213"/>
      <c r="K110" s="233"/>
    </row>
    <row r="111" spans="2:11" ht="12.75" customHeight="1">
      <c r="B111" s="229" t="s">
        <v>27</v>
      </c>
      <c r="C111" s="230"/>
      <c r="D111" s="231" t="s">
        <v>300</v>
      </c>
      <c r="E111" s="25"/>
      <c r="F111" s="232">
        <f>+'2 Zajed tr sred prih Zaposleni'!E241</f>
        <v>0</v>
      </c>
      <c r="G111" s="25"/>
      <c r="H111" s="255">
        <f>+'2 Zajed tr sred prih Zaposleni'!F241</f>
        <v>0</v>
      </c>
      <c r="I111" s="228">
        <f>SUM(E111:H111)</f>
        <v>0</v>
      </c>
      <c r="J111" s="213"/>
      <c r="K111" s="233"/>
    </row>
    <row r="112" spans="2:11" ht="12.75" customHeight="1">
      <c r="B112" s="256" t="s">
        <v>28</v>
      </c>
      <c r="C112" s="248"/>
      <c r="D112" s="249" t="s">
        <v>225</v>
      </c>
      <c r="E112" s="25"/>
      <c r="F112" s="232">
        <f>+'2 Zajed tr sred prih Zaposleni'!E242</f>
        <v>0</v>
      </c>
      <c r="G112" s="25"/>
      <c r="H112" s="255">
        <f>+'2 Zajed tr sred prih Zaposleni'!F242</f>
        <v>0</v>
      </c>
      <c r="I112" s="228">
        <f>SUM(E112:H112)</f>
        <v>0</v>
      </c>
      <c r="J112" s="213"/>
      <c r="K112" s="233"/>
    </row>
    <row r="113" spans="2:11" ht="25.5">
      <c r="B113" s="265">
        <v>5</v>
      </c>
      <c r="C113" s="219"/>
      <c r="D113" s="220" t="s">
        <v>174</v>
      </c>
      <c r="E113" s="264"/>
      <c r="F113" s="221">
        <f>+'2 Zajed tr sred prih Zaposleni'!E243</f>
        <v>0</v>
      </c>
      <c r="G113" s="264"/>
      <c r="H113" s="269">
        <f>+'2 Zajed tr sred prih Zaposleni'!F243</f>
        <v>0</v>
      </c>
      <c r="I113" s="222">
        <f>SUM(E113:H113)</f>
        <v>0</v>
      </c>
      <c r="J113" s="213"/>
      <c r="K113" s="233"/>
    </row>
    <row r="114" spans="2:13" ht="12.75" customHeight="1" thickBot="1">
      <c r="B114" s="299" t="s">
        <v>197</v>
      </c>
      <c r="C114" s="300"/>
      <c r="D114" s="301" t="s">
        <v>173</v>
      </c>
      <c r="E114" s="302">
        <f>E14+E47+E66+E113+E85</f>
        <v>0</v>
      </c>
      <c r="F114" s="302">
        <f>F14+F47+F66+F113+F85</f>
        <v>0</v>
      </c>
      <c r="G114" s="302">
        <f>G14+G47+G66+G113+G85</f>
        <v>0</v>
      </c>
      <c r="H114" s="302">
        <f>H14+H47+H66+H113+H85</f>
        <v>0</v>
      </c>
      <c r="I114" s="305">
        <f>I14+I47+I66+I113+I85</f>
        <v>0</v>
      </c>
      <c r="J114" s="233"/>
      <c r="K114" s="233"/>
      <c r="M114" s="233"/>
    </row>
    <row r="115" spans="2:13" ht="12.75" customHeight="1" thickTop="1">
      <c r="B115" s="303"/>
      <c r="C115" s="303"/>
      <c r="D115" s="303"/>
      <c r="E115" s="331"/>
      <c r="F115" s="331">
        <f>E116-E115</f>
        <v>0</v>
      </c>
      <c r="G115" s="303"/>
      <c r="H115" s="303"/>
      <c r="I115" s="333"/>
      <c r="J115" s="213"/>
      <c r="M115" s="233"/>
    </row>
    <row r="116" spans="2:10" ht="12.75" customHeight="1">
      <c r="B116" s="304"/>
      <c r="C116" s="304"/>
      <c r="D116" s="304"/>
      <c r="E116" s="332"/>
      <c r="F116" s="304"/>
      <c r="G116" s="304"/>
      <c r="H116" s="304"/>
      <c r="I116" s="334"/>
      <c r="J116" s="213"/>
    </row>
    <row r="117" ht="12.75"/>
  </sheetData>
  <sheetProtection formatCells="0" formatColumns="0" selectLockedCells="1"/>
  <mergeCells count="8">
    <mergeCell ref="G12:H12"/>
    <mergeCell ref="B7:I7"/>
    <mergeCell ref="E11:I11"/>
    <mergeCell ref="B11:B13"/>
    <mergeCell ref="C11:C13"/>
    <mergeCell ref="D11:D13"/>
    <mergeCell ref="E12:F12"/>
    <mergeCell ref="B10:H1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3" horizontalDpi="600" verticalDpi="600" orientation="portrait" paperSize="9" scale="46" r:id="rId1"/>
  <headerFooter alignWithMargins="0">
    <oddFooter>&amp;R&amp;"Arial Narrow,Regular"Страна &amp;P од &amp;N</oddFooter>
  </headerFooter>
  <rowBreaks count="1" manualBreakCount="1">
    <brk id="115" max="10" man="1"/>
  </rowBreaks>
  <ignoredErrors>
    <ignoredError sqref="G34 E3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showZeros="0" zoomScalePageLayoutView="0" workbookViewId="0" topLeftCell="A5">
      <selection activeCell="A1" sqref="A1"/>
    </sheetView>
  </sheetViews>
  <sheetFormatPr defaultColWidth="9.140625" defaultRowHeight="12.75"/>
  <cols>
    <col min="1" max="1" width="3.28125" style="506" customWidth="1"/>
    <col min="2" max="2" width="6.140625" style="525" customWidth="1"/>
    <col min="3" max="3" width="64.421875" style="506" customWidth="1"/>
    <col min="4" max="5" width="18.7109375" style="506" customWidth="1"/>
    <col min="6" max="6" width="11.57421875" style="506" customWidth="1"/>
    <col min="7" max="17" width="9.140625" style="506" customWidth="1"/>
    <col min="18" max="18" width="10.7109375" style="506" customWidth="1"/>
    <col min="19" max="16384" width="9.140625" style="506" customWidth="1"/>
  </cols>
  <sheetData>
    <row r="1" spans="1:10" ht="12.75">
      <c r="A1" s="21" t="s">
        <v>317</v>
      </c>
      <c r="B1" s="21"/>
      <c r="C1" s="504"/>
      <c r="D1" s="505"/>
      <c r="E1" s="505"/>
      <c r="F1" s="505"/>
      <c r="G1" s="505"/>
      <c r="H1" s="505"/>
      <c r="I1" s="505"/>
      <c r="J1" s="505"/>
    </row>
    <row r="2" spans="1:10" ht="12.75">
      <c r="A2" s="21"/>
      <c r="B2" s="21"/>
      <c r="C2" s="504"/>
      <c r="D2" s="505"/>
      <c r="E2" s="505"/>
      <c r="F2" s="505"/>
      <c r="G2" s="505"/>
      <c r="H2" s="505"/>
      <c r="I2" s="505"/>
      <c r="J2" s="505"/>
    </row>
    <row r="3" spans="1:10" ht="12.75">
      <c r="A3" s="10"/>
      <c r="B3" s="15" t="str">
        <f>+CONCATENATE('Poc. strana'!$A$15," ",'Poc. strana'!$C$15)</f>
        <v>Назив енергетског субјекта: </v>
      </c>
      <c r="C3" s="507"/>
      <c r="D3" s="508"/>
      <c r="E3" s="508"/>
      <c r="F3" s="509"/>
      <c r="G3" s="509"/>
      <c r="H3" s="509"/>
      <c r="I3" s="509"/>
      <c r="J3" s="509"/>
    </row>
    <row r="4" spans="1:10" ht="12.75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  <c r="C4" s="507"/>
      <c r="D4" s="508"/>
      <c r="E4" s="508"/>
      <c r="F4" s="509"/>
      <c r="G4" s="509"/>
      <c r="H4" s="509"/>
      <c r="I4" s="509"/>
      <c r="J4" s="509"/>
    </row>
    <row r="5" spans="1:10" ht="12.75">
      <c r="A5" s="95"/>
      <c r="B5" s="15" t="str">
        <f>+CONCATENATE('Poc. strana'!$A$29," ",'Poc. strana'!$C$29)</f>
        <v>Датум обраде: </v>
      </c>
      <c r="C5" s="507"/>
      <c r="D5" s="508"/>
      <c r="E5" s="508"/>
      <c r="F5" s="509"/>
      <c r="G5" s="509"/>
      <c r="H5" s="509"/>
      <c r="I5" s="509"/>
      <c r="J5" s="509"/>
    </row>
    <row r="6" spans="1:10" ht="12.75">
      <c r="A6" s="511"/>
      <c r="B6" s="507"/>
      <c r="C6" s="510"/>
      <c r="D6" s="510"/>
      <c r="E6" s="510"/>
      <c r="F6" s="509"/>
      <c r="G6" s="509"/>
      <c r="H6" s="509"/>
      <c r="I6" s="509"/>
      <c r="J6" s="509"/>
    </row>
    <row r="7" spans="1:18" ht="12.75" customHeight="1">
      <c r="A7" s="512"/>
      <c r="B7" s="833" t="s">
        <v>429</v>
      </c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</row>
    <row r="8" spans="1:10" ht="12.75">
      <c r="A8" s="512"/>
      <c r="B8" s="513"/>
      <c r="C8" s="513"/>
      <c r="D8" s="513"/>
      <c r="E8" s="513"/>
      <c r="F8" s="513"/>
      <c r="G8" s="512"/>
      <c r="H8" s="512"/>
      <c r="I8" s="512"/>
      <c r="J8" s="512"/>
    </row>
    <row r="9" spans="2:5" ht="13.5" thickBot="1">
      <c r="B9" s="831"/>
      <c r="C9" s="832"/>
      <c r="D9" s="514" t="s">
        <v>341</v>
      </c>
      <c r="E9" s="600"/>
    </row>
    <row r="10" spans="2:6" s="515" customFormat="1" ht="26.25" thickTop="1">
      <c r="B10" s="516"/>
      <c r="C10" s="517" t="s">
        <v>227</v>
      </c>
      <c r="D10" s="518" t="str">
        <f>"Остварење "&amp;'Poc. strana'!$C$19&amp;". године"</f>
        <v>Остварење 2017. године</v>
      </c>
      <c r="E10" s="601"/>
      <c r="F10"/>
    </row>
    <row r="11" spans="2:6" ht="13.5" thickBot="1">
      <c r="B11" s="519"/>
      <c r="C11" s="520" t="s">
        <v>430</v>
      </c>
      <c r="D11" s="521">
        <f>+R30</f>
        <v>0</v>
      </c>
      <c r="E11"/>
      <c r="F11"/>
    </row>
    <row r="12" spans="2:6" ht="14.25" thickBot="1" thickTop="1">
      <c r="B12" s="522"/>
      <c r="C12" s="523"/>
      <c r="D12" s="523"/>
      <c r="E12" s="523"/>
      <c r="F12" s="519"/>
    </row>
    <row r="13" spans="2:6" ht="27" thickBot="1" thickTop="1">
      <c r="B13" s="522"/>
      <c r="C13" s="524" t="s">
        <v>431</v>
      </c>
      <c r="D13" s="486"/>
      <c r="E13" s="388"/>
      <c r="F13" s="519"/>
    </row>
    <row r="14" spans="2:6" ht="13.5" thickTop="1">
      <c r="B14" s="522"/>
      <c r="C14" s="538"/>
      <c r="D14"/>
      <c r="E14" s="388"/>
      <c r="F14" s="519"/>
    </row>
    <row r="15" spans="2:6" ht="13.5" thickBot="1">
      <c r="B15" s="522"/>
      <c r="C15" s="538"/>
      <c r="D15"/>
      <c r="E15" s="388"/>
      <c r="F15" s="519"/>
    </row>
    <row r="16" spans="2:18" ht="13.5" thickTop="1">
      <c r="B16" s="836" t="str">
        <f>"Остварење "&amp;'Poc. strana'!$C$19&amp;". године"</f>
        <v>Остварење 2017. године</v>
      </c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8"/>
    </row>
    <row r="17" spans="2:18" ht="12.75">
      <c r="B17" s="539"/>
      <c r="C17" s="540"/>
      <c r="D17" s="827" t="s">
        <v>342</v>
      </c>
      <c r="E17" s="828"/>
      <c r="F17" s="541" t="s">
        <v>205</v>
      </c>
      <c r="G17" s="541" t="s">
        <v>206</v>
      </c>
      <c r="H17" s="541" t="s">
        <v>206</v>
      </c>
      <c r="I17" s="541" t="s">
        <v>332</v>
      </c>
      <c r="J17" s="541" t="s">
        <v>333</v>
      </c>
      <c r="K17" s="541" t="s">
        <v>334</v>
      </c>
      <c r="L17" s="541" t="s">
        <v>335</v>
      </c>
      <c r="M17" s="541" t="s">
        <v>336</v>
      </c>
      <c r="N17" s="541" t="s">
        <v>337</v>
      </c>
      <c r="O17" s="541" t="s">
        <v>338</v>
      </c>
      <c r="P17" s="541" t="s">
        <v>346</v>
      </c>
      <c r="Q17" s="541" t="s">
        <v>347</v>
      </c>
      <c r="R17" s="542" t="s">
        <v>348</v>
      </c>
    </row>
    <row r="18" spans="2:18" ht="12.75">
      <c r="B18" s="487" t="s">
        <v>230</v>
      </c>
      <c r="C18" s="488" t="s">
        <v>418</v>
      </c>
      <c r="D18" s="829" t="s">
        <v>366</v>
      </c>
      <c r="E18" s="830"/>
      <c r="F18" s="490">
        <f>+F19+F20</f>
        <v>0</v>
      </c>
      <c r="G18" s="490">
        <f aca="true" t="shared" si="0" ref="G18:Q18">+G19+G20</f>
        <v>0</v>
      </c>
      <c r="H18" s="490">
        <f t="shared" si="0"/>
        <v>0</v>
      </c>
      <c r="I18" s="490">
        <f t="shared" si="0"/>
        <v>0</v>
      </c>
      <c r="J18" s="490">
        <f t="shared" si="0"/>
        <v>0</v>
      </c>
      <c r="K18" s="490">
        <f t="shared" si="0"/>
        <v>0</v>
      </c>
      <c r="L18" s="490">
        <f t="shared" si="0"/>
        <v>0</v>
      </c>
      <c r="M18" s="490">
        <f t="shared" si="0"/>
        <v>0</v>
      </c>
      <c r="N18" s="490">
        <f t="shared" si="0"/>
        <v>0</v>
      </c>
      <c r="O18" s="490">
        <f t="shared" si="0"/>
        <v>0</v>
      </c>
      <c r="P18" s="490">
        <f t="shared" si="0"/>
        <v>0</v>
      </c>
      <c r="Q18" s="490">
        <f t="shared" si="0"/>
        <v>0</v>
      </c>
      <c r="R18" s="491">
        <f aca="true" t="shared" si="1" ref="R18:R26">SUM(F18:Q18)</f>
        <v>0</v>
      </c>
    </row>
    <row r="19" spans="2:18" ht="12.75">
      <c r="B19" s="390" t="s">
        <v>67</v>
      </c>
      <c r="C19" s="391" t="s">
        <v>414</v>
      </c>
      <c r="D19" s="825" t="s">
        <v>366</v>
      </c>
      <c r="E19" s="82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4">
        <f t="shared" si="1"/>
        <v>0</v>
      </c>
    </row>
    <row r="20" spans="2:18" ht="12.75">
      <c r="B20" s="390" t="s">
        <v>68</v>
      </c>
      <c r="C20" s="391" t="s">
        <v>415</v>
      </c>
      <c r="D20" s="825" t="s">
        <v>366</v>
      </c>
      <c r="E20" s="826"/>
      <c r="F20" s="396">
        <v>0</v>
      </c>
      <c r="G20" s="396">
        <v>0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  <c r="N20" s="396">
        <v>0</v>
      </c>
      <c r="O20" s="396">
        <v>0</v>
      </c>
      <c r="P20" s="396">
        <v>0</v>
      </c>
      <c r="Q20" s="396">
        <v>0</v>
      </c>
      <c r="R20" s="394">
        <f t="shared" si="1"/>
        <v>0</v>
      </c>
    </row>
    <row r="21" spans="2:18" ht="12.75">
      <c r="B21" s="390" t="s">
        <v>231</v>
      </c>
      <c r="C21" s="391" t="s">
        <v>368</v>
      </c>
      <c r="D21" s="825" t="s">
        <v>70</v>
      </c>
      <c r="E21" s="826"/>
      <c r="F21" s="393">
        <f>F22+F23</f>
        <v>0</v>
      </c>
      <c r="G21" s="393">
        <f aca="true" t="shared" si="2" ref="G21:Q21">G22+G23</f>
        <v>0</v>
      </c>
      <c r="H21" s="393">
        <f t="shared" si="2"/>
        <v>0</v>
      </c>
      <c r="I21" s="393">
        <f t="shared" si="2"/>
        <v>0</v>
      </c>
      <c r="J21" s="393">
        <f t="shared" si="2"/>
        <v>0</v>
      </c>
      <c r="K21" s="393">
        <f t="shared" si="2"/>
        <v>0</v>
      </c>
      <c r="L21" s="393">
        <f t="shared" si="2"/>
        <v>0</v>
      </c>
      <c r="M21" s="393">
        <f t="shared" si="2"/>
        <v>0</v>
      </c>
      <c r="N21" s="393">
        <f t="shared" si="2"/>
        <v>0</v>
      </c>
      <c r="O21" s="393">
        <f t="shared" si="2"/>
        <v>0</v>
      </c>
      <c r="P21" s="393">
        <f t="shared" si="2"/>
        <v>0</v>
      </c>
      <c r="Q21" s="393">
        <f t="shared" si="2"/>
        <v>0</v>
      </c>
      <c r="R21" s="394">
        <f t="shared" si="1"/>
        <v>0</v>
      </c>
    </row>
    <row r="22" spans="2:18" ht="12.75">
      <c r="B22" s="390" t="s">
        <v>376</v>
      </c>
      <c r="C22" s="395" t="s">
        <v>416</v>
      </c>
      <c r="D22" s="825" t="s">
        <v>70</v>
      </c>
      <c r="E22" s="82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4">
        <f t="shared" si="1"/>
        <v>0</v>
      </c>
    </row>
    <row r="23" spans="2:18" ht="12.75">
      <c r="B23" s="390" t="s">
        <v>377</v>
      </c>
      <c r="C23" s="395" t="s">
        <v>417</v>
      </c>
      <c r="D23" s="825" t="s">
        <v>70</v>
      </c>
      <c r="E23" s="82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4">
        <f t="shared" si="1"/>
        <v>0</v>
      </c>
    </row>
    <row r="24" spans="2:18" ht="12.75">
      <c r="B24" s="397" t="s">
        <v>232</v>
      </c>
      <c r="C24" s="398" t="s">
        <v>371</v>
      </c>
      <c r="D24" s="825" t="s">
        <v>372</v>
      </c>
      <c r="E24" s="826"/>
      <c r="F24" s="393">
        <f>F25+F26</f>
        <v>0</v>
      </c>
      <c r="G24" s="393">
        <f aca="true" t="shared" si="3" ref="G24:Q24">G25+G26</f>
        <v>0</v>
      </c>
      <c r="H24" s="393">
        <f t="shared" si="3"/>
        <v>0</v>
      </c>
      <c r="I24" s="393">
        <f t="shared" si="3"/>
        <v>0</v>
      </c>
      <c r="J24" s="393">
        <f t="shared" si="3"/>
        <v>0</v>
      </c>
      <c r="K24" s="393">
        <f t="shared" si="3"/>
        <v>0</v>
      </c>
      <c r="L24" s="393">
        <f t="shared" si="3"/>
        <v>0</v>
      </c>
      <c r="M24" s="393">
        <f t="shared" si="3"/>
        <v>0</v>
      </c>
      <c r="N24" s="393">
        <f t="shared" si="3"/>
        <v>0</v>
      </c>
      <c r="O24" s="393">
        <f t="shared" si="3"/>
        <v>0</v>
      </c>
      <c r="P24" s="393">
        <f t="shared" si="3"/>
        <v>0</v>
      </c>
      <c r="Q24" s="393">
        <f t="shared" si="3"/>
        <v>0</v>
      </c>
      <c r="R24" s="400">
        <f t="shared" si="1"/>
        <v>0</v>
      </c>
    </row>
    <row r="25" spans="2:18" ht="12.75">
      <c r="B25" s="390" t="s">
        <v>34</v>
      </c>
      <c r="C25" s="401" t="s">
        <v>373</v>
      </c>
      <c r="D25" s="825" t="s">
        <v>372</v>
      </c>
      <c r="E25" s="82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4">
        <f t="shared" si="1"/>
        <v>0</v>
      </c>
    </row>
    <row r="26" spans="2:18" ht="13.5" thickBot="1">
      <c r="B26" s="482" t="s">
        <v>35</v>
      </c>
      <c r="C26" s="483" t="s">
        <v>374</v>
      </c>
      <c r="D26" s="834" t="s">
        <v>372</v>
      </c>
      <c r="E26" s="835"/>
      <c r="F26" s="484">
        <v>0</v>
      </c>
      <c r="G26" s="484">
        <v>0</v>
      </c>
      <c r="H26" s="484">
        <v>0</v>
      </c>
      <c r="I26" s="484">
        <v>0</v>
      </c>
      <c r="J26" s="484">
        <v>0</v>
      </c>
      <c r="K26" s="484">
        <v>0</v>
      </c>
      <c r="L26" s="484">
        <v>0</v>
      </c>
      <c r="M26" s="484">
        <v>0</v>
      </c>
      <c r="N26" s="484">
        <v>0</v>
      </c>
      <c r="O26" s="484">
        <v>0</v>
      </c>
      <c r="P26" s="484">
        <v>0</v>
      </c>
      <c r="Q26" s="484">
        <v>0</v>
      </c>
      <c r="R26" s="485">
        <f t="shared" si="1"/>
        <v>0</v>
      </c>
    </row>
    <row r="27" spans="2:18" ht="13.5" thickTop="1">
      <c r="B27" s="526"/>
      <c r="C27" s="519"/>
      <c r="D27" s="519"/>
      <c r="E27" s="519"/>
      <c r="F27" s="519"/>
      <c r="G27" s="519"/>
      <c r="H27" s="527"/>
      <c r="I27" s="527"/>
      <c r="J27" s="527"/>
      <c r="K27" s="519"/>
      <c r="L27" s="519"/>
      <c r="M27" s="519"/>
      <c r="N27" s="519"/>
      <c r="O27" s="519"/>
      <c r="P27" s="519"/>
      <c r="Q27" s="519"/>
      <c r="R27" s="519"/>
    </row>
    <row r="28" spans="2:18" ht="13.5" thickBot="1">
      <c r="B28" s="526"/>
      <c r="C28" s="519"/>
      <c r="D28" s="519"/>
      <c r="E28" s="519"/>
      <c r="F28" s="519"/>
      <c r="G28" s="519"/>
      <c r="H28" s="527"/>
      <c r="I28" s="527"/>
      <c r="J28" s="527"/>
      <c r="K28" s="519"/>
      <c r="L28" s="519"/>
      <c r="M28" s="519"/>
      <c r="N28" s="519"/>
      <c r="O28" s="519"/>
      <c r="P28" s="519"/>
      <c r="Q28" s="519"/>
      <c r="R28" s="506" t="s">
        <v>419</v>
      </c>
    </row>
    <row r="29" spans="2:18" ht="13.5" thickTop="1">
      <c r="B29" s="528"/>
      <c r="C29" s="529"/>
      <c r="D29" s="823" t="s">
        <v>427</v>
      </c>
      <c r="E29" s="824"/>
      <c r="F29" s="530" t="s">
        <v>205</v>
      </c>
      <c r="G29" s="530" t="s">
        <v>206</v>
      </c>
      <c r="H29" s="530" t="s">
        <v>207</v>
      </c>
      <c r="I29" s="530" t="s">
        <v>332</v>
      </c>
      <c r="J29" s="530" t="s">
        <v>333</v>
      </c>
      <c r="K29" s="530" t="s">
        <v>334</v>
      </c>
      <c r="L29" s="530" t="s">
        <v>335</v>
      </c>
      <c r="M29" s="530" t="s">
        <v>336</v>
      </c>
      <c r="N29" s="530" t="s">
        <v>337</v>
      </c>
      <c r="O29" s="530" t="s">
        <v>338</v>
      </c>
      <c r="P29" s="530" t="s">
        <v>346</v>
      </c>
      <c r="Q29" s="530" t="s">
        <v>347</v>
      </c>
      <c r="R29" s="531" t="s">
        <v>348</v>
      </c>
    </row>
    <row r="30" spans="2:18" ht="12.75">
      <c r="B30" s="532" t="s">
        <v>192</v>
      </c>
      <c r="C30" s="493" t="s">
        <v>5</v>
      </c>
      <c r="D30" s="533" t="s">
        <v>428</v>
      </c>
      <c r="E30" s="533" t="s">
        <v>578</v>
      </c>
      <c r="F30" s="430">
        <f>+F31+F34+F37</f>
        <v>0</v>
      </c>
      <c r="G30" s="430">
        <f>+G31+G34+G37</f>
        <v>0</v>
      </c>
      <c r="H30" s="430">
        <f>+H31+H34+H37</f>
        <v>0</v>
      </c>
      <c r="I30" s="430">
        <f aca="true" t="shared" si="4" ref="I30:Q30">+I31+I34+I37</f>
        <v>0</v>
      </c>
      <c r="J30" s="430">
        <f t="shared" si="4"/>
        <v>0</v>
      </c>
      <c r="K30" s="430">
        <f t="shared" si="4"/>
        <v>0</v>
      </c>
      <c r="L30" s="430">
        <f t="shared" si="4"/>
        <v>0</v>
      </c>
      <c r="M30" s="430">
        <f t="shared" si="4"/>
        <v>0</v>
      </c>
      <c r="N30" s="430">
        <f t="shared" si="4"/>
        <v>0</v>
      </c>
      <c r="O30" s="430">
        <f t="shared" si="4"/>
        <v>0</v>
      </c>
      <c r="P30" s="430">
        <f t="shared" si="4"/>
        <v>0</v>
      </c>
      <c r="Q30" s="430">
        <f t="shared" si="4"/>
        <v>0</v>
      </c>
      <c r="R30" s="534">
        <f>SUM(F30:Q30)</f>
        <v>0</v>
      </c>
    </row>
    <row r="31" spans="2:18" ht="12.75">
      <c r="B31" s="487" t="s">
        <v>230</v>
      </c>
      <c r="C31" s="488" t="s">
        <v>418</v>
      </c>
      <c r="D31" s="489"/>
      <c r="E31" s="489"/>
      <c r="F31" s="490">
        <f>SUM(F32:F33)</f>
        <v>0</v>
      </c>
      <c r="G31" s="490">
        <f>SUM(G32:G33)</f>
        <v>0</v>
      </c>
      <c r="H31" s="490">
        <f>SUM(H32:H33)</f>
        <v>0</v>
      </c>
      <c r="I31" s="490">
        <f aca="true" t="shared" si="5" ref="I31:Q31">SUM(I32:I33)</f>
        <v>0</v>
      </c>
      <c r="J31" s="490">
        <f t="shared" si="5"/>
        <v>0</v>
      </c>
      <c r="K31" s="490">
        <f t="shared" si="5"/>
        <v>0</v>
      </c>
      <c r="L31" s="490">
        <f t="shared" si="5"/>
        <v>0</v>
      </c>
      <c r="M31" s="490">
        <f t="shared" si="5"/>
        <v>0</v>
      </c>
      <c r="N31" s="490">
        <f t="shared" si="5"/>
        <v>0</v>
      </c>
      <c r="O31" s="490">
        <f t="shared" si="5"/>
        <v>0</v>
      </c>
      <c r="P31" s="490">
        <f t="shared" si="5"/>
        <v>0</v>
      </c>
      <c r="Q31" s="490">
        <f t="shared" si="5"/>
        <v>0</v>
      </c>
      <c r="R31" s="491">
        <f>SUM(F31:Q31)</f>
        <v>0</v>
      </c>
    </row>
    <row r="32" spans="2:18" ht="12.75">
      <c r="B32" s="390" t="s">
        <v>67</v>
      </c>
      <c r="C32" s="391" t="s">
        <v>414</v>
      </c>
      <c r="D32" s="535"/>
      <c r="E32" s="535"/>
      <c r="F32" s="409">
        <f>F19*$D32</f>
        <v>0</v>
      </c>
      <c r="G32" s="409">
        <f>G19*$D32</f>
        <v>0</v>
      </c>
      <c r="H32" s="409">
        <f>H19*$E32</f>
        <v>0</v>
      </c>
      <c r="I32" s="409">
        <f aca="true" t="shared" si="6" ref="I32:Q32">I19*$E32</f>
        <v>0</v>
      </c>
      <c r="J32" s="409">
        <f t="shared" si="6"/>
        <v>0</v>
      </c>
      <c r="K32" s="409">
        <f t="shared" si="6"/>
        <v>0</v>
      </c>
      <c r="L32" s="409">
        <f t="shared" si="6"/>
        <v>0</v>
      </c>
      <c r="M32" s="409">
        <f t="shared" si="6"/>
        <v>0</v>
      </c>
      <c r="N32" s="409">
        <f t="shared" si="6"/>
        <v>0</v>
      </c>
      <c r="O32" s="409">
        <f t="shared" si="6"/>
        <v>0</v>
      </c>
      <c r="P32" s="409">
        <f t="shared" si="6"/>
        <v>0</v>
      </c>
      <c r="Q32" s="409">
        <f t="shared" si="6"/>
        <v>0</v>
      </c>
      <c r="R32" s="394">
        <f>SUM(F32:Q32)</f>
        <v>0</v>
      </c>
    </row>
    <row r="33" spans="2:18" ht="12.75">
      <c r="B33" s="390" t="s">
        <v>68</v>
      </c>
      <c r="C33" s="391" t="s">
        <v>415</v>
      </c>
      <c r="D33" s="535"/>
      <c r="E33" s="535"/>
      <c r="F33" s="409">
        <f>F20*$D33</f>
        <v>0</v>
      </c>
      <c r="G33" s="409">
        <f>G20*$D33</f>
        <v>0</v>
      </c>
      <c r="H33" s="409">
        <f>H20*$E33</f>
        <v>0</v>
      </c>
      <c r="I33" s="409">
        <f aca="true" t="shared" si="7" ref="I33:Q33">I20*$E33</f>
        <v>0</v>
      </c>
      <c r="J33" s="409">
        <f t="shared" si="7"/>
        <v>0</v>
      </c>
      <c r="K33" s="409">
        <f t="shared" si="7"/>
        <v>0</v>
      </c>
      <c r="L33" s="409">
        <f t="shared" si="7"/>
        <v>0</v>
      </c>
      <c r="M33" s="409">
        <f t="shared" si="7"/>
        <v>0</v>
      </c>
      <c r="N33" s="409">
        <f t="shared" si="7"/>
        <v>0</v>
      </c>
      <c r="O33" s="409">
        <f t="shared" si="7"/>
        <v>0</v>
      </c>
      <c r="P33" s="409">
        <f t="shared" si="7"/>
        <v>0</v>
      </c>
      <c r="Q33" s="409">
        <f t="shared" si="7"/>
        <v>0</v>
      </c>
      <c r="R33" s="394">
        <f aca="true" t="shared" si="8" ref="R33:R39">SUM(F33:Q33)</f>
        <v>0</v>
      </c>
    </row>
    <row r="34" spans="2:18" ht="12.75">
      <c r="B34" s="390" t="s">
        <v>231</v>
      </c>
      <c r="C34" s="391" t="s">
        <v>368</v>
      </c>
      <c r="D34" s="392"/>
      <c r="E34" s="392"/>
      <c r="F34" s="409">
        <f>+F35+F36</f>
        <v>0</v>
      </c>
      <c r="G34" s="409">
        <f>+G35+G36</f>
        <v>0</v>
      </c>
      <c r="H34" s="409">
        <f>+H35+H36</f>
        <v>0</v>
      </c>
      <c r="I34" s="409">
        <f aca="true" t="shared" si="9" ref="I34:Q34">+I35+I36</f>
        <v>0</v>
      </c>
      <c r="J34" s="409">
        <f t="shared" si="9"/>
        <v>0</v>
      </c>
      <c r="K34" s="409">
        <f t="shared" si="9"/>
        <v>0</v>
      </c>
      <c r="L34" s="409">
        <f t="shared" si="9"/>
        <v>0</v>
      </c>
      <c r="M34" s="409">
        <f t="shared" si="9"/>
        <v>0</v>
      </c>
      <c r="N34" s="409">
        <f t="shared" si="9"/>
        <v>0</v>
      </c>
      <c r="O34" s="409">
        <f t="shared" si="9"/>
        <v>0</v>
      </c>
      <c r="P34" s="409">
        <f t="shared" si="9"/>
        <v>0</v>
      </c>
      <c r="Q34" s="409">
        <f t="shared" si="9"/>
        <v>0</v>
      </c>
      <c r="R34" s="394">
        <f t="shared" si="8"/>
        <v>0</v>
      </c>
    </row>
    <row r="35" spans="2:18" ht="12.75">
      <c r="B35" s="390" t="s">
        <v>376</v>
      </c>
      <c r="C35" s="395" t="s">
        <v>416</v>
      </c>
      <c r="D35" s="535"/>
      <c r="E35" s="535"/>
      <c r="F35" s="409">
        <f>F22*$D35</f>
        <v>0</v>
      </c>
      <c r="G35" s="409">
        <f>G22*$D35</f>
        <v>0</v>
      </c>
      <c r="H35" s="409">
        <f>H22*$E35</f>
        <v>0</v>
      </c>
      <c r="I35" s="409">
        <f aca="true" t="shared" si="10" ref="I35:Q35">I22*$E35</f>
        <v>0</v>
      </c>
      <c r="J35" s="409">
        <f t="shared" si="10"/>
        <v>0</v>
      </c>
      <c r="K35" s="409">
        <f t="shared" si="10"/>
        <v>0</v>
      </c>
      <c r="L35" s="409">
        <f t="shared" si="10"/>
        <v>0</v>
      </c>
      <c r="M35" s="409">
        <f t="shared" si="10"/>
        <v>0</v>
      </c>
      <c r="N35" s="409">
        <f t="shared" si="10"/>
        <v>0</v>
      </c>
      <c r="O35" s="409">
        <f t="shared" si="10"/>
        <v>0</v>
      </c>
      <c r="P35" s="409">
        <f t="shared" si="10"/>
        <v>0</v>
      </c>
      <c r="Q35" s="409">
        <f t="shared" si="10"/>
        <v>0</v>
      </c>
      <c r="R35" s="394">
        <f t="shared" si="8"/>
        <v>0</v>
      </c>
    </row>
    <row r="36" spans="2:18" ht="12.75">
      <c r="B36" s="390" t="s">
        <v>377</v>
      </c>
      <c r="C36" s="395" t="s">
        <v>417</v>
      </c>
      <c r="D36" s="535"/>
      <c r="E36" s="535"/>
      <c r="F36" s="409">
        <f>F23*$D36</f>
        <v>0</v>
      </c>
      <c r="G36" s="409">
        <f>G23*$D36</f>
        <v>0</v>
      </c>
      <c r="H36" s="409">
        <f>H23*$E36</f>
        <v>0</v>
      </c>
      <c r="I36" s="409">
        <f aca="true" t="shared" si="11" ref="I36:Q36">I23*$E36</f>
        <v>0</v>
      </c>
      <c r="J36" s="409">
        <f t="shared" si="11"/>
        <v>0</v>
      </c>
      <c r="K36" s="409">
        <f t="shared" si="11"/>
        <v>0</v>
      </c>
      <c r="L36" s="409">
        <f t="shared" si="11"/>
        <v>0</v>
      </c>
      <c r="M36" s="409">
        <f t="shared" si="11"/>
        <v>0</v>
      </c>
      <c r="N36" s="409">
        <f t="shared" si="11"/>
        <v>0</v>
      </c>
      <c r="O36" s="409">
        <f t="shared" si="11"/>
        <v>0</v>
      </c>
      <c r="P36" s="409">
        <f t="shared" si="11"/>
        <v>0</v>
      </c>
      <c r="Q36" s="409">
        <f t="shared" si="11"/>
        <v>0</v>
      </c>
      <c r="R36" s="394">
        <f t="shared" si="8"/>
        <v>0</v>
      </c>
    </row>
    <row r="37" spans="2:18" ht="12.75">
      <c r="B37" s="397" t="s">
        <v>232</v>
      </c>
      <c r="C37" s="398" t="s">
        <v>371</v>
      </c>
      <c r="D37" s="399"/>
      <c r="E37" s="399"/>
      <c r="F37" s="409">
        <f>+F38+F39</f>
        <v>0</v>
      </c>
      <c r="G37" s="409">
        <f>+G38+G39</f>
        <v>0</v>
      </c>
      <c r="H37" s="409">
        <f>+H38+H39</f>
        <v>0</v>
      </c>
      <c r="I37" s="409">
        <f aca="true" t="shared" si="12" ref="I37:Q37">+I38+I39</f>
        <v>0</v>
      </c>
      <c r="J37" s="409">
        <f t="shared" si="12"/>
        <v>0</v>
      </c>
      <c r="K37" s="409">
        <f t="shared" si="12"/>
        <v>0</v>
      </c>
      <c r="L37" s="409">
        <f t="shared" si="12"/>
        <v>0</v>
      </c>
      <c r="M37" s="409">
        <f t="shared" si="12"/>
        <v>0</v>
      </c>
      <c r="N37" s="409">
        <f t="shared" si="12"/>
        <v>0</v>
      </c>
      <c r="O37" s="409">
        <f t="shared" si="12"/>
        <v>0</v>
      </c>
      <c r="P37" s="409">
        <f t="shared" si="12"/>
        <v>0</v>
      </c>
      <c r="Q37" s="409">
        <f t="shared" si="12"/>
        <v>0</v>
      </c>
      <c r="R37" s="400">
        <f t="shared" si="8"/>
        <v>0</v>
      </c>
    </row>
    <row r="38" spans="2:18" ht="12.75">
      <c r="B38" s="390" t="s">
        <v>34</v>
      </c>
      <c r="C38" s="401" t="s">
        <v>373</v>
      </c>
      <c r="D38" s="536"/>
      <c r="E38" s="536"/>
      <c r="F38" s="409">
        <f>F25*$D38</f>
        <v>0</v>
      </c>
      <c r="G38" s="409">
        <f>G25*$D38</f>
        <v>0</v>
      </c>
      <c r="H38" s="409">
        <f>H25*$E38</f>
        <v>0</v>
      </c>
      <c r="I38" s="409">
        <f aca="true" t="shared" si="13" ref="I38:Q38">I25*$E38</f>
        <v>0</v>
      </c>
      <c r="J38" s="409">
        <f t="shared" si="13"/>
        <v>0</v>
      </c>
      <c r="K38" s="409">
        <f t="shared" si="13"/>
        <v>0</v>
      </c>
      <c r="L38" s="409">
        <f t="shared" si="13"/>
        <v>0</v>
      </c>
      <c r="M38" s="409">
        <f t="shared" si="13"/>
        <v>0</v>
      </c>
      <c r="N38" s="409">
        <f t="shared" si="13"/>
        <v>0</v>
      </c>
      <c r="O38" s="409">
        <f t="shared" si="13"/>
        <v>0</v>
      </c>
      <c r="P38" s="409">
        <f t="shared" si="13"/>
        <v>0</v>
      </c>
      <c r="Q38" s="409">
        <f t="shared" si="13"/>
        <v>0</v>
      </c>
      <c r="R38" s="394">
        <f t="shared" si="8"/>
        <v>0</v>
      </c>
    </row>
    <row r="39" spans="2:18" ht="13.5" thickBot="1">
      <c r="B39" s="482" t="s">
        <v>35</v>
      </c>
      <c r="C39" s="483" t="s">
        <v>374</v>
      </c>
      <c r="D39" s="537"/>
      <c r="E39" s="537"/>
      <c r="F39" s="492">
        <f>F26*$D39</f>
        <v>0</v>
      </c>
      <c r="G39" s="492">
        <f>G26*$D39</f>
        <v>0</v>
      </c>
      <c r="H39" s="492">
        <f>H26*$E39</f>
        <v>0</v>
      </c>
      <c r="I39" s="492">
        <f aca="true" t="shared" si="14" ref="I39:Q39">I26*$E39</f>
        <v>0</v>
      </c>
      <c r="J39" s="492">
        <f t="shared" si="14"/>
        <v>0</v>
      </c>
      <c r="K39" s="492">
        <f t="shared" si="14"/>
        <v>0</v>
      </c>
      <c r="L39" s="492">
        <f t="shared" si="14"/>
        <v>0</v>
      </c>
      <c r="M39" s="492">
        <f t="shared" si="14"/>
        <v>0</v>
      </c>
      <c r="N39" s="492">
        <f t="shared" si="14"/>
        <v>0</v>
      </c>
      <c r="O39" s="492">
        <f t="shared" si="14"/>
        <v>0</v>
      </c>
      <c r="P39" s="492">
        <f t="shared" si="14"/>
        <v>0</v>
      </c>
      <c r="Q39" s="492">
        <f t="shared" si="14"/>
        <v>0</v>
      </c>
      <c r="R39" s="485">
        <f t="shared" si="8"/>
        <v>0</v>
      </c>
    </row>
    <row r="40" ht="13.5" thickTop="1"/>
  </sheetData>
  <sheetProtection formatCells="0" formatColumns="0" selectLockedCells="1"/>
  <mergeCells count="14">
    <mergeCell ref="D17:E17"/>
    <mergeCell ref="D18:E18"/>
    <mergeCell ref="D19:E19"/>
    <mergeCell ref="B9:C9"/>
    <mergeCell ref="B7:R7"/>
    <mergeCell ref="D26:E26"/>
    <mergeCell ref="B16:R16"/>
    <mergeCell ref="D29:E29"/>
    <mergeCell ref="D20:E20"/>
    <mergeCell ref="D21:E21"/>
    <mergeCell ref="D22:E22"/>
    <mergeCell ref="D23:E23"/>
    <mergeCell ref="D24:E24"/>
    <mergeCell ref="D25:E25"/>
  </mergeCells>
  <printOptions horizontalCentered="1"/>
  <pageMargins left="0.2362204724409449" right="0.2362204724409449" top="0.5118110236220472" bottom="0.5118110236220472" header="0.2362204724409449" footer="0.2362204724409449"/>
  <pageSetup fitToHeight="1" fitToWidth="1" horizontalDpi="600" verticalDpi="600" orientation="landscape" paperSize="9" scale="62" r:id="rId1"/>
  <headerFooter alignWithMargins="0">
    <oddFooter>&amp;RСтрана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97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2.421875" style="1" customWidth="1"/>
    <col min="2" max="2" width="10.421875" style="1" customWidth="1"/>
    <col min="3" max="3" width="82.421875" style="4" customWidth="1"/>
    <col min="4" max="4" width="18.421875" style="4" customWidth="1"/>
    <col min="5" max="6" width="17.7109375" style="4" customWidth="1"/>
    <col min="7" max="8" width="17.7109375" style="1" customWidth="1"/>
    <col min="9" max="9" width="8.8515625" style="1" customWidth="1"/>
    <col min="10" max="10" width="19.57421875" style="1" customWidth="1"/>
    <col min="11" max="11" width="20.7109375" style="1" customWidth="1"/>
    <col min="12" max="16384" width="8.8515625" style="1" customWidth="1"/>
  </cols>
  <sheetData>
    <row r="1" spans="1:64" s="10" customFormat="1" ht="19.5" customHeight="1">
      <c r="A1" s="21" t="s">
        <v>317</v>
      </c>
      <c r="B1" s="21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2" s="10" customFormat="1" ht="19.5" customHeight="1">
      <c r="A2" s="21"/>
      <c r="B2" s="21"/>
    </row>
    <row r="3" s="10" customFormat="1" ht="19.5" customHeight="1">
      <c r="B3" s="15" t="str">
        <f>+CONCATENATE('Poc. strana'!$A$15," ",'Poc. strana'!$C$15)</f>
        <v>Назив енергетског субјекта: </v>
      </c>
    </row>
    <row r="4" spans="1:5" s="10" customFormat="1" ht="19.5" customHeight="1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  <c r="C4" s="119"/>
      <c r="D4" s="119"/>
      <c r="E4" s="119"/>
    </row>
    <row r="5" spans="1:5" s="10" customFormat="1" ht="19.5" customHeight="1">
      <c r="A5" s="95"/>
      <c r="B5" s="15" t="str">
        <f>+CONCATENATE('Poc. strana'!$A$29," ",'Poc. strana'!$C$29)</f>
        <v>Датум обраде: </v>
      </c>
      <c r="C5" s="119"/>
      <c r="D5" s="119"/>
      <c r="E5" s="119"/>
    </row>
    <row r="6" spans="3:6" s="10" customFormat="1" ht="19.5" customHeight="1">
      <c r="C6" s="66"/>
      <c r="D6" s="66"/>
      <c r="E6" s="66"/>
      <c r="F6" s="66"/>
    </row>
    <row r="7" spans="2:7" s="10" customFormat="1" ht="19.5" customHeight="1">
      <c r="B7" s="844" t="s">
        <v>432</v>
      </c>
      <c r="C7" s="844"/>
      <c r="D7" s="844"/>
      <c r="E7" s="844"/>
      <c r="F7" s="496"/>
      <c r="G7" s="496"/>
    </row>
    <row r="8" spans="2:6" s="10" customFormat="1" ht="19.5" customHeight="1">
      <c r="B8" s="66"/>
      <c r="C8" s="66"/>
      <c r="D8" s="66"/>
      <c r="E8" s="66"/>
      <c r="F8" s="66"/>
    </row>
    <row r="9" spans="3:14" s="10" customFormat="1" ht="19.5" customHeight="1" thickBot="1">
      <c r="C9" s="120"/>
      <c r="D9" s="121" t="s">
        <v>226</v>
      </c>
      <c r="J9" s="62"/>
      <c r="K9" s="62"/>
      <c r="L9" s="3"/>
      <c r="M9" s="3"/>
      <c r="N9" s="3"/>
    </row>
    <row r="10" spans="2:18" s="10" customFormat="1" ht="13.5" thickTop="1">
      <c r="B10" s="841" t="s">
        <v>202</v>
      </c>
      <c r="C10" s="839" t="s">
        <v>261</v>
      </c>
      <c r="D10" s="602">
        <f>+'Poc. strana'!$C$19</f>
        <v>2017</v>
      </c>
      <c r="E10"/>
      <c r="F10"/>
      <c r="G10"/>
      <c r="H10"/>
      <c r="I10" s="37"/>
      <c r="N10" s="62"/>
      <c r="O10" s="62"/>
      <c r="P10" s="3"/>
      <c r="Q10" s="3"/>
      <c r="R10" s="3"/>
    </row>
    <row r="11" spans="2:16" s="10" customFormat="1" ht="12.75">
      <c r="B11" s="842"/>
      <c r="C11" s="840"/>
      <c r="D11" s="603" t="s">
        <v>353</v>
      </c>
      <c r="E11"/>
      <c r="F11"/>
      <c r="G11" s="37"/>
      <c r="L11" s="62"/>
      <c r="M11" s="62"/>
      <c r="N11" s="3"/>
      <c r="O11" s="3"/>
      <c r="P11" s="3"/>
    </row>
    <row r="12" spans="2:16" s="10" customFormat="1" ht="19.5" customHeight="1">
      <c r="B12" s="63">
        <v>1</v>
      </c>
      <c r="C12" s="353" t="s">
        <v>354</v>
      </c>
      <c r="D12" s="604"/>
      <c r="E12"/>
      <c r="F12"/>
      <c r="G12" s="123"/>
      <c r="L12" s="4"/>
      <c r="M12" s="4"/>
      <c r="N12" s="4"/>
      <c r="O12" s="4"/>
      <c r="P12" s="4"/>
    </row>
    <row r="13" spans="2:16" s="10" customFormat="1" ht="19.5" customHeight="1">
      <c r="B13" s="64">
        <v>2</v>
      </c>
      <c r="C13" s="354" t="s">
        <v>355</v>
      </c>
      <c r="D13" s="605"/>
      <c r="E13"/>
      <c r="F13"/>
      <c r="G13" s="4"/>
      <c r="H13" s="36"/>
      <c r="L13" s="4"/>
      <c r="M13" s="4"/>
      <c r="N13" s="4"/>
      <c r="O13" s="4"/>
      <c r="P13" s="4"/>
    </row>
    <row r="14" spans="2:16" s="10" customFormat="1" ht="19.5" customHeight="1">
      <c r="B14" s="64">
        <v>3</v>
      </c>
      <c r="C14" s="28" t="s">
        <v>39</v>
      </c>
      <c r="D14" s="606">
        <v>0.4</v>
      </c>
      <c r="E14"/>
      <c r="F14"/>
      <c r="G14" s="4"/>
      <c r="H14" s="36"/>
      <c r="L14" s="4"/>
      <c r="M14" s="4"/>
      <c r="N14" s="4"/>
      <c r="O14" s="4"/>
      <c r="P14" s="4"/>
    </row>
    <row r="15" spans="2:16" s="10" customFormat="1" ht="19.5" customHeight="1">
      <c r="B15" s="64">
        <v>4</v>
      </c>
      <c r="C15" s="28" t="s">
        <v>40</v>
      </c>
      <c r="D15" s="606">
        <v>0.6</v>
      </c>
      <c r="E15"/>
      <c r="F15"/>
      <c r="G15" s="4"/>
      <c r="H15" s="36"/>
      <c r="L15" s="4"/>
      <c r="M15" s="4"/>
      <c r="N15" s="4"/>
      <c r="O15" s="4"/>
      <c r="P15" s="4"/>
    </row>
    <row r="16" spans="2:16" s="10" customFormat="1" ht="19.5" customHeight="1">
      <c r="B16" s="78">
        <v>5</v>
      </c>
      <c r="C16" s="124" t="s">
        <v>41</v>
      </c>
      <c r="D16" s="607">
        <v>0.15</v>
      </c>
      <c r="E16"/>
      <c r="F16"/>
      <c r="G16" s="4"/>
      <c r="H16" s="36"/>
      <c r="L16" s="4"/>
      <c r="M16" s="4"/>
      <c r="N16" s="4"/>
      <c r="O16" s="4"/>
      <c r="P16" s="4"/>
    </row>
    <row r="17" spans="2:16" s="10" customFormat="1" ht="19.5" customHeight="1" thickBot="1">
      <c r="B17" s="80">
        <v>6</v>
      </c>
      <c r="C17" s="125" t="s">
        <v>356</v>
      </c>
      <c r="D17" s="608">
        <f>D12*D14/(1-D16)+D13*D15</f>
        <v>0</v>
      </c>
      <c r="E17"/>
      <c r="F17"/>
      <c r="G17" s="65"/>
      <c r="H17" s="36"/>
      <c r="L17" s="4"/>
      <c r="M17" s="4"/>
      <c r="N17" s="4"/>
      <c r="O17" s="4"/>
      <c r="P17" s="4"/>
    </row>
    <row r="18" spans="3:14" s="10" customFormat="1" ht="19.5" customHeight="1" thickTop="1">
      <c r="C18" s="36"/>
      <c r="D18" s="36"/>
      <c r="E18" s="36"/>
      <c r="F18" s="65"/>
      <c r="J18" s="4"/>
      <c r="K18" s="4"/>
      <c r="L18" s="4"/>
      <c r="M18" s="4"/>
      <c r="N18" s="4"/>
    </row>
    <row r="19" spans="2:14" s="10" customFormat="1" ht="19.5" customHeight="1">
      <c r="B19" s="843" t="s">
        <v>42</v>
      </c>
      <c r="C19" s="843"/>
      <c r="D19" s="843"/>
      <c r="E19" s="843"/>
      <c r="F19" s="843"/>
      <c r="J19" s="4"/>
      <c r="K19" s="4"/>
      <c r="L19" s="4"/>
      <c r="M19" s="4"/>
      <c r="N19" s="4"/>
    </row>
    <row r="20" spans="3:14" ht="19.5" customHeight="1" thickBot="1">
      <c r="C20" s="126"/>
      <c r="D20" s="126"/>
      <c r="E20" s="127"/>
      <c r="F20" s="128"/>
      <c r="J20" s="4"/>
      <c r="K20" s="4"/>
      <c r="L20" s="4"/>
      <c r="M20" s="4"/>
      <c r="N20" s="4"/>
    </row>
    <row r="21" spans="2:13" ht="19.5" customHeight="1" thickTop="1">
      <c r="B21" s="92" t="str">
        <f>+B10</f>
        <v>Редни број</v>
      </c>
      <c r="C21" s="93" t="str">
        <f>+C10</f>
        <v>Позиција</v>
      </c>
      <c r="D21" s="326" t="s">
        <v>188</v>
      </c>
      <c r="E21" s="122" t="s">
        <v>189</v>
      </c>
      <c r="F21" s="1"/>
      <c r="I21" s="4"/>
      <c r="J21" s="4"/>
      <c r="K21" s="4"/>
      <c r="L21" s="4"/>
      <c r="M21" s="4"/>
    </row>
    <row r="22" spans="2:6" ht="19.5" customHeight="1">
      <c r="B22" s="129">
        <v>1</v>
      </c>
      <c r="C22" s="130" t="s">
        <v>281</v>
      </c>
      <c r="D22" s="320">
        <f>+'6 Struktura izvora finans'!E19</f>
        <v>0</v>
      </c>
      <c r="E22" s="323">
        <f>IF(D$24=0,,D22/D$24)</f>
        <v>0</v>
      </c>
      <c r="F22" s="1"/>
    </row>
    <row r="23" spans="2:6" ht="19.5" customHeight="1">
      <c r="B23" s="131">
        <v>2</v>
      </c>
      <c r="C23" s="132" t="s">
        <v>282</v>
      </c>
      <c r="D23" s="321">
        <f>+'6 Struktura izvora finans'!E35</f>
        <v>0</v>
      </c>
      <c r="E23" s="324">
        <f>IF(D$24=0,,D23/D$24)</f>
        <v>0</v>
      </c>
      <c r="F23" s="1"/>
    </row>
    <row r="24" spans="2:6" ht="19.5" customHeight="1" thickBot="1">
      <c r="B24" s="133">
        <v>3</v>
      </c>
      <c r="C24" s="125" t="s">
        <v>43</v>
      </c>
      <c r="D24" s="322">
        <f>SUM(D22:D23)</f>
        <v>0</v>
      </c>
      <c r="E24" s="325">
        <f>SUM(E22:E23)</f>
        <v>0</v>
      </c>
      <c r="F24" s="1"/>
    </row>
    <row r="25" spans="3:6" ht="19.5" customHeight="1" thickTop="1">
      <c r="C25" s="1"/>
      <c r="D25" s="1"/>
      <c r="E25" s="1"/>
      <c r="F25" s="1"/>
    </row>
    <row r="26" spans="3:6" ht="19.5" customHeight="1">
      <c r="C26" s="1"/>
      <c r="D26" s="1"/>
      <c r="E26" s="1"/>
      <c r="F26" s="1"/>
    </row>
    <row r="27" spans="3:6" ht="19.5" customHeight="1">
      <c r="C27" s="1"/>
      <c r="D27" s="1"/>
      <c r="E27" s="1"/>
      <c r="F27" s="1"/>
    </row>
    <row r="28" spans="3:6" ht="19.5" customHeight="1">
      <c r="C28" s="1"/>
      <c r="D28" s="1"/>
      <c r="E28" s="1"/>
      <c r="F28" s="1"/>
    </row>
    <row r="29" spans="3:6" ht="19.5" customHeight="1">
      <c r="C29" s="1"/>
      <c r="D29" s="1"/>
      <c r="E29" s="1"/>
      <c r="F29" s="1"/>
    </row>
    <row r="30" spans="3:6" ht="19.5" customHeight="1">
      <c r="C30" s="1"/>
      <c r="D30" s="1"/>
      <c r="E30" s="1"/>
      <c r="F30" s="1"/>
    </row>
    <row r="31" spans="3:6" ht="19.5" customHeight="1">
      <c r="C31" s="1"/>
      <c r="D31" s="1"/>
      <c r="E31" s="1"/>
      <c r="F31" s="1"/>
    </row>
    <row r="32" spans="3:6" ht="19.5" customHeight="1">
      <c r="C32" s="1"/>
      <c r="D32" s="1"/>
      <c r="E32" s="1"/>
      <c r="F32" s="1"/>
    </row>
    <row r="33" spans="3:6" ht="19.5" customHeight="1">
      <c r="C33" s="1"/>
      <c r="D33" s="1"/>
      <c r="E33" s="1"/>
      <c r="F33" s="1"/>
    </row>
    <row r="34" spans="3:6" ht="19.5" customHeight="1">
      <c r="C34" s="1"/>
      <c r="D34" s="1"/>
      <c r="E34" s="1"/>
      <c r="F34" s="1"/>
    </row>
    <row r="35" spans="3:6" ht="19.5" customHeight="1">
      <c r="C35" s="1"/>
      <c r="D35" s="1"/>
      <c r="E35" s="1"/>
      <c r="F35" s="1"/>
    </row>
    <row r="36" spans="3:6" ht="19.5" customHeight="1">
      <c r="C36" s="1"/>
      <c r="D36" s="1"/>
      <c r="E36" s="1"/>
      <c r="F36" s="1"/>
    </row>
    <row r="37" spans="3:6" ht="19.5" customHeight="1">
      <c r="C37" s="1"/>
      <c r="D37" s="1"/>
      <c r="E37" s="1"/>
      <c r="F37" s="1"/>
    </row>
    <row r="38" spans="3:6" ht="19.5" customHeight="1">
      <c r="C38" s="1"/>
      <c r="D38" s="1"/>
      <c r="E38" s="1"/>
      <c r="F38" s="1"/>
    </row>
    <row r="39" spans="3:6" ht="19.5" customHeight="1">
      <c r="C39" s="1"/>
      <c r="D39" s="1"/>
      <c r="E39" s="1"/>
      <c r="F39" s="1"/>
    </row>
    <row r="40" spans="3:6" ht="19.5" customHeight="1">
      <c r="C40" s="1"/>
      <c r="D40" s="1"/>
      <c r="E40" s="1"/>
      <c r="F40" s="1"/>
    </row>
    <row r="41" spans="3:6" ht="19.5" customHeight="1">
      <c r="C41" s="1"/>
      <c r="D41" s="1"/>
      <c r="E41" s="1"/>
      <c r="F41" s="1"/>
    </row>
    <row r="42" spans="3:6" ht="19.5" customHeight="1">
      <c r="C42" s="1"/>
      <c r="D42" s="1"/>
      <c r="E42" s="1"/>
      <c r="F42" s="1"/>
    </row>
    <row r="43" spans="3:6" ht="19.5" customHeight="1">
      <c r="C43" s="1"/>
      <c r="D43" s="1"/>
      <c r="E43" s="1"/>
      <c r="F43" s="1"/>
    </row>
    <row r="44" spans="3:6" ht="19.5" customHeight="1">
      <c r="C44" s="1"/>
      <c r="D44" s="1"/>
      <c r="E44" s="1"/>
      <c r="F44" s="1"/>
    </row>
    <row r="45" spans="3:6" ht="19.5" customHeight="1">
      <c r="C45" s="1"/>
      <c r="D45" s="1"/>
      <c r="E45" s="1"/>
      <c r="F45" s="1"/>
    </row>
    <row r="46" spans="3:6" ht="19.5" customHeight="1">
      <c r="C46" s="1"/>
      <c r="D46" s="1"/>
      <c r="E46" s="1"/>
      <c r="F46" s="1"/>
    </row>
    <row r="47" spans="3:6" ht="30" customHeight="1">
      <c r="C47" s="1"/>
      <c r="D47" s="1"/>
      <c r="E47" s="1"/>
      <c r="F47" s="1"/>
    </row>
    <row r="48" spans="3:6" ht="30" customHeight="1">
      <c r="C48" s="1"/>
      <c r="D48" s="1"/>
      <c r="E48" s="1"/>
      <c r="F48" s="1"/>
    </row>
    <row r="49" spans="3:6" ht="30" customHeight="1">
      <c r="C49" s="1"/>
      <c r="D49" s="1"/>
      <c r="E49" s="1"/>
      <c r="F49" s="1"/>
    </row>
    <row r="50" spans="3:6" ht="30" customHeight="1">
      <c r="C50" s="1"/>
      <c r="D50" s="1"/>
      <c r="E50" s="1"/>
      <c r="F50" s="1"/>
    </row>
    <row r="51" spans="3:6" ht="30" customHeight="1">
      <c r="C51" s="1"/>
      <c r="D51" s="1"/>
      <c r="E51" s="1"/>
      <c r="F51" s="1"/>
    </row>
    <row r="52" spans="3:6" ht="30" customHeight="1">
      <c r="C52" s="1"/>
      <c r="D52" s="1"/>
      <c r="E52" s="1"/>
      <c r="F52" s="1"/>
    </row>
    <row r="53" spans="3:6" ht="30" customHeight="1">
      <c r="C53" s="1"/>
      <c r="D53" s="1"/>
      <c r="E53" s="1"/>
      <c r="F53" s="1"/>
    </row>
    <row r="54" spans="3:6" ht="30" customHeight="1">
      <c r="C54" s="1"/>
      <c r="D54" s="1"/>
      <c r="E54" s="1"/>
      <c r="F54" s="1"/>
    </row>
    <row r="55" spans="3:6" ht="30" customHeight="1">
      <c r="C55" s="1"/>
      <c r="D55" s="1"/>
      <c r="E55" s="1"/>
      <c r="F55" s="1"/>
    </row>
    <row r="56" spans="3:6" ht="30" customHeight="1">
      <c r="C56" s="1"/>
      <c r="D56" s="1"/>
      <c r="E56" s="1"/>
      <c r="F56" s="1"/>
    </row>
    <row r="57" spans="3:6" ht="30" customHeight="1">
      <c r="C57" s="1"/>
      <c r="D57" s="1"/>
      <c r="E57" s="1"/>
      <c r="F57" s="1"/>
    </row>
    <row r="58" spans="3:6" ht="30" customHeight="1">
      <c r="C58" s="1"/>
      <c r="D58" s="1"/>
      <c r="E58" s="1"/>
      <c r="F58" s="1"/>
    </row>
    <row r="59" spans="3:6" ht="30" customHeight="1">
      <c r="C59" s="1"/>
      <c r="D59" s="1"/>
      <c r="E59" s="1"/>
      <c r="F59" s="1"/>
    </row>
    <row r="60" spans="3:6" ht="30" customHeight="1">
      <c r="C60" s="1"/>
      <c r="D60" s="1"/>
      <c r="E60" s="1"/>
      <c r="F60" s="1"/>
    </row>
    <row r="61" spans="3:6" ht="30" customHeight="1">
      <c r="C61" s="1"/>
      <c r="D61" s="1"/>
      <c r="E61" s="1"/>
      <c r="F61" s="1"/>
    </row>
    <row r="62" spans="3:6" ht="30" customHeight="1">
      <c r="C62" s="1"/>
      <c r="D62" s="1"/>
      <c r="E62" s="1"/>
      <c r="F62" s="1"/>
    </row>
    <row r="63" spans="3:6" ht="30" customHeight="1">
      <c r="C63" s="1"/>
      <c r="D63" s="1"/>
      <c r="E63" s="1"/>
      <c r="F63" s="1"/>
    </row>
    <row r="64" spans="3:6" ht="30" customHeight="1">
      <c r="C64" s="1"/>
      <c r="D64" s="1"/>
      <c r="E64" s="1"/>
      <c r="F64" s="1"/>
    </row>
    <row r="65" spans="3:6" ht="30" customHeight="1">
      <c r="C65" s="1"/>
      <c r="D65" s="1"/>
      <c r="E65" s="1"/>
      <c r="F65" s="1"/>
    </row>
    <row r="66" spans="3:6" ht="30" customHeight="1">
      <c r="C66" s="1"/>
      <c r="D66" s="1"/>
      <c r="E66" s="1"/>
      <c r="F66" s="1"/>
    </row>
    <row r="67" spans="3:6" ht="30" customHeight="1">
      <c r="C67" s="1"/>
      <c r="D67" s="1"/>
      <c r="E67" s="1"/>
      <c r="F67" s="1"/>
    </row>
    <row r="68" spans="3:6" ht="30" customHeight="1">
      <c r="C68" s="1"/>
      <c r="D68" s="1"/>
      <c r="E68" s="1"/>
      <c r="F68" s="1"/>
    </row>
    <row r="69" spans="3:6" ht="30" customHeight="1">
      <c r="C69" s="1"/>
      <c r="D69" s="1"/>
      <c r="E69" s="1"/>
      <c r="F69" s="1"/>
    </row>
    <row r="70" spans="3:6" ht="30" customHeight="1">
      <c r="C70" s="1"/>
      <c r="D70" s="1"/>
      <c r="E70" s="1"/>
      <c r="F70" s="1"/>
    </row>
    <row r="71" spans="3:6" ht="30" customHeight="1">
      <c r="C71" s="1"/>
      <c r="D71" s="1"/>
      <c r="E71" s="1"/>
      <c r="F71" s="1"/>
    </row>
    <row r="72" spans="3:6" ht="30" customHeight="1">
      <c r="C72" s="1"/>
      <c r="D72" s="1"/>
      <c r="E72" s="1"/>
      <c r="F72" s="1"/>
    </row>
    <row r="73" spans="3:6" ht="30" customHeight="1">
      <c r="C73" s="1"/>
      <c r="D73" s="1"/>
      <c r="E73" s="1"/>
      <c r="F73" s="1"/>
    </row>
    <row r="74" spans="3:6" ht="30" customHeight="1">
      <c r="C74" s="1"/>
      <c r="D74" s="1"/>
      <c r="E74" s="1"/>
      <c r="F74" s="1"/>
    </row>
    <row r="75" spans="3:6" ht="30" customHeight="1">
      <c r="C75" s="1"/>
      <c r="D75" s="1"/>
      <c r="E75" s="1"/>
      <c r="F75" s="1"/>
    </row>
    <row r="76" spans="3:6" ht="30" customHeight="1">
      <c r="C76" s="1"/>
      <c r="D76" s="1"/>
      <c r="E76" s="1"/>
      <c r="F76" s="1"/>
    </row>
    <row r="77" spans="3:6" ht="30" customHeight="1">
      <c r="C77" s="1"/>
      <c r="D77" s="1"/>
      <c r="E77" s="1"/>
      <c r="F77" s="1"/>
    </row>
    <row r="78" spans="3:6" ht="30" customHeight="1">
      <c r="C78" s="1"/>
      <c r="D78" s="1"/>
      <c r="E78" s="1"/>
      <c r="F78" s="1"/>
    </row>
    <row r="79" spans="3:6" ht="30" customHeight="1">
      <c r="C79" s="1"/>
      <c r="D79" s="1"/>
      <c r="E79" s="1"/>
      <c r="F79" s="1"/>
    </row>
    <row r="80" spans="3:6" ht="30" customHeight="1">
      <c r="C80" s="1"/>
      <c r="D80" s="1"/>
      <c r="E80" s="1"/>
      <c r="F80" s="1"/>
    </row>
    <row r="81" spans="3:6" ht="30" customHeight="1">
      <c r="C81" s="1"/>
      <c r="D81" s="1"/>
      <c r="E81" s="1"/>
      <c r="F81" s="1"/>
    </row>
    <row r="82" spans="3:6" ht="30" customHeight="1">
      <c r="C82" s="1"/>
      <c r="D82" s="1"/>
      <c r="E82" s="1"/>
      <c r="F82" s="1"/>
    </row>
    <row r="83" spans="3:6" ht="30" customHeight="1">
      <c r="C83" s="1"/>
      <c r="D83" s="1"/>
      <c r="E83" s="1"/>
      <c r="F83" s="1"/>
    </row>
    <row r="84" spans="3:6" ht="30" customHeight="1">
      <c r="C84" s="1"/>
      <c r="D84" s="1"/>
      <c r="E84" s="1"/>
      <c r="F84" s="1"/>
    </row>
    <row r="85" spans="3:6" ht="30" customHeight="1">
      <c r="C85" s="1"/>
      <c r="D85" s="1"/>
      <c r="E85" s="1"/>
      <c r="F85" s="1"/>
    </row>
    <row r="86" spans="3:6" ht="30" customHeight="1">
      <c r="C86" s="1"/>
      <c r="D86" s="1"/>
      <c r="E86" s="1"/>
      <c r="F86" s="1"/>
    </row>
    <row r="87" spans="3:6" ht="30" customHeight="1">
      <c r="C87" s="1"/>
      <c r="D87" s="1"/>
      <c r="E87" s="1"/>
      <c r="F87" s="1"/>
    </row>
    <row r="88" spans="3:6" ht="30" customHeight="1">
      <c r="C88" s="1"/>
      <c r="D88" s="1"/>
      <c r="E88" s="1"/>
      <c r="F88" s="1"/>
    </row>
    <row r="89" spans="3:6" ht="30" customHeight="1">
      <c r="C89" s="1"/>
      <c r="D89" s="1"/>
      <c r="E89" s="1"/>
      <c r="F89" s="1"/>
    </row>
    <row r="90" spans="3:6" ht="30" customHeight="1">
      <c r="C90" s="1"/>
      <c r="D90" s="1"/>
      <c r="E90" s="1"/>
      <c r="F90" s="1"/>
    </row>
    <row r="91" spans="3:6" ht="30" customHeight="1">
      <c r="C91" s="1"/>
      <c r="D91" s="1"/>
      <c r="E91" s="1"/>
      <c r="F91" s="1"/>
    </row>
    <row r="92" spans="3:6" ht="30" customHeight="1">
      <c r="C92" s="1"/>
      <c r="D92" s="1"/>
      <c r="E92" s="1"/>
      <c r="F92" s="1"/>
    </row>
    <row r="93" spans="3:6" ht="30" customHeight="1">
      <c r="C93" s="1"/>
      <c r="D93" s="1"/>
      <c r="E93" s="1"/>
      <c r="F93" s="1"/>
    </row>
    <row r="94" spans="3:6" ht="30" customHeight="1">
      <c r="C94" s="1"/>
      <c r="D94" s="1"/>
      <c r="E94" s="1"/>
      <c r="F94" s="1"/>
    </row>
    <row r="95" spans="3:6" ht="30" customHeight="1">
      <c r="C95" s="1"/>
      <c r="D95" s="1"/>
      <c r="E95" s="1"/>
      <c r="F95" s="1"/>
    </row>
    <row r="96" spans="3:6" ht="30" customHeight="1">
      <c r="C96" s="1"/>
      <c r="D96" s="1"/>
      <c r="E96" s="1"/>
      <c r="F96" s="1"/>
    </row>
    <row r="97" spans="3:6" ht="30" customHeight="1">
      <c r="C97" s="1"/>
      <c r="D97" s="1"/>
      <c r="E97" s="1"/>
      <c r="F97" s="1"/>
    </row>
    <row r="98" spans="3:6" ht="30" customHeight="1">
      <c r="C98" s="1"/>
      <c r="D98" s="1"/>
      <c r="E98" s="1"/>
      <c r="F98" s="1"/>
    </row>
    <row r="99" spans="3:6" ht="30" customHeight="1">
      <c r="C99" s="1"/>
      <c r="D99" s="1"/>
      <c r="E99" s="1"/>
      <c r="F99" s="1"/>
    </row>
    <row r="100" spans="3:6" ht="30" customHeight="1">
      <c r="C100" s="1"/>
      <c r="D100" s="1"/>
      <c r="E100" s="1"/>
      <c r="F100" s="1"/>
    </row>
    <row r="101" spans="3:6" ht="30" customHeight="1">
      <c r="C101" s="1"/>
      <c r="D101" s="1"/>
      <c r="E101" s="1"/>
      <c r="F101" s="1"/>
    </row>
    <row r="102" spans="3:6" ht="30" customHeight="1">
      <c r="C102" s="1"/>
      <c r="D102" s="1"/>
      <c r="E102" s="1"/>
      <c r="F102" s="1"/>
    </row>
    <row r="103" spans="3:6" ht="30" customHeight="1">
      <c r="C103" s="1"/>
      <c r="D103" s="1"/>
      <c r="E103" s="1"/>
      <c r="F103" s="1"/>
    </row>
    <row r="104" spans="3:6" ht="30" customHeight="1">
      <c r="C104" s="1"/>
      <c r="D104" s="1"/>
      <c r="E104" s="1"/>
      <c r="F104" s="1"/>
    </row>
    <row r="105" spans="3:6" ht="30" customHeight="1">
      <c r="C105" s="1"/>
      <c r="D105" s="1"/>
      <c r="E105" s="1"/>
      <c r="F105" s="1"/>
    </row>
    <row r="106" spans="3:6" ht="30" customHeight="1">
      <c r="C106" s="1"/>
      <c r="D106" s="1"/>
      <c r="E106" s="1"/>
      <c r="F106" s="1"/>
    </row>
    <row r="107" spans="3:6" ht="30" customHeight="1">
      <c r="C107" s="1"/>
      <c r="D107" s="1"/>
      <c r="E107" s="1"/>
      <c r="F107" s="1"/>
    </row>
    <row r="108" spans="3:6" ht="30" customHeight="1">
      <c r="C108" s="1"/>
      <c r="D108" s="1"/>
      <c r="E108" s="1"/>
      <c r="F108" s="1"/>
    </row>
    <row r="109" spans="3:6" ht="30" customHeight="1">
      <c r="C109" s="1"/>
      <c r="D109" s="1"/>
      <c r="E109" s="1"/>
      <c r="F109" s="1"/>
    </row>
    <row r="110" spans="3:6" ht="30" customHeight="1">
      <c r="C110" s="1"/>
      <c r="D110" s="1"/>
      <c r="E110" s="1"/>
      <c r="F110" s="1"/>
    </row>
    <row r="111" spans="3:6" ht="30" customHeight="1">
      <c r="C111" s="1"/>
      <c r="D111" s="1"/>
      <c r="E111" s="1"/>
      <c r="F111" s="1"/>
    </row>
    <row r="112" spans="3:6" ht="30" customHeight="1">
      <c r="C112" s="1"/>
      <c r="D112" s="1"/>
      <c r="E112" s="1"/>
      <c r="F112" s="1"/>
    </row>
    <row r="113" spans="3:6" ht="30" customHeight="1">
      <c r="C113" s="1"/>
      <c r="D113" s="1"/>
      <c r="E113" s="1"/>
      <c r="F113" s="1"/>
    </row>
    <row r="114" spans="3:6" ht="30" customHeight="1">
      <c r="C114" s="1"/>
      <c r="D114" s="1"/>
      <c r="E114" s="1"/>
      <c r="F114" s="1"/>
    </row>
    <row r="115" spans="3:6" ht="30" customHeight="1">
      <c r="C115" s="1"/>
      <c r="D115" s="1"/>
      <c r="E115" s="1"/>
      <c r="F115" s="1"/>
    </row>
    <row r="116" spans="3:6" ht="30" customHeight="1">
      <c r="C116" s="1"/>
      <c r="D116" s="1"/>
      <c r="E116" s="1"/>
      <c r="F116" s="1"/>
    </row>
    <row r="117" spans="3:6" ht="30" customHeight="1">
      <c r="C117" s="1"/>
      <c r="D117" s="1"/>
      <c r="E117" s="1"/>
      <c r="F117" s="1"/>
    </row>
    <row r="118" spans="3:6" ht="30" customHeight="1">
      <c r="C118" s="1"/>
      <c r="D118" s="1"/>
      <c r="E118" s="1"/>
      <c r="F118" s="1"/>
    </row>
    <row r="119" spans="3:6" ht="30" customHeight="1">
      <c r="C119" s="1"/>
      <c r="D119" s="1"/>
      <c r="E119" s="1"/>
      <c r="F119" s="1"/>
    </row>
    <row r="120" spans="3:6" ht="30" customHeight="1">
      <c r="C120" s="1"/>
      <c r="D120" s="1"/>
      <c r="E120" s="1"/>
      <c r="F120" s="1"/>
    </row>
    <row r="121" spans="3:6" ht="30" customHeight="1">
      <c r="C121" s="1"/>
      <c r="D121" s="1"/>
      <c r="E121" s="1"/>
      <c r="F121" s="1"/>
    </row>
    <row r="122" spans="3:6" ht="30" customHeight="1">
      <c r="C122" s="1"/>
      <c r="D122" s="1"/>
      <c r="E122" s="1"/>
      <c r="F122" s="1"/>
    </row>
    <row r="123" spans="3:6" ht="30" customHeight="1">
      <c r="C123" s="1"/>
      <c r="D123" s="1"/>
      <c r="E123" s="1"/>
      <c r="F123" s="1"/>
    </row>
    <row r="124" spans="3:6" ht="30" customHeight="1">
      <c r="C124" s="1"/>
      <c r="D124" s="1"/>
      <c r="E124" s="1"/>
      <c r="F124" s="1"/>
    </row>
    <row r="125" spans="3:6" ht="30" customHeight="1">
      <c r="C125" s="1"/>
      <c r="D125" s="1"/>
      <c r="E125" s="1"/>
      <c r="F125" s="1"/>
    </row>
    <row r="126" spans="3:6" ht="30" customHeight="1">
      <c r="C126" s="1"/>
      <c r="D126" s="1"/>
      <c r="E126" s="1"/>
      <c r="F126" s="1"/>
    </row>
    <row r="127" spans="3:6" ht="30" customHeight="1">
      <c r="C127" s="1"/>
      <c r="D127" s="1"/>
      <c r="E127" s="1"/>
      <c r="F127" s="1"/>
    </row>
    <row r="128" spans="3:6" ht="30" customHeight="1">
      <c r="C128" s="1"/>
      <c r="D128" s="1"/>
      <c r="E128" s="1"/>
      <c r="F128" s="1"/>
    </row>
    <row r="129" spans="3:6" ht="30" customHeight="1">
      <c r="C129" s="1"/>
      <c r="D129" s="1"/>
      <c r="E129" s="1"/>
      <c r="F129" s="1"/>
    </row>
    <row r="130" spans="3:6" ht="30" customHeight="1">
      <c r="C130" s="1"/>
      <c r="D130" s="1"/>
      <c r="E130" s="1"/>
      <c r="F130" s="1"/>
    </row>
    <row r="131" spans="3:6" ht="30" customHeight="1">
      <c r="C131" s="1"/>
      <c r="D131" s="1"/>
      <c r="E131" s="1"/>
      <c r="F131" s="1"/>
    </row>
    <row r="132" spans="3:6" ht="30" customHeight="1">
      <c r="C132" s="1"/>
      <c r="D132" s="1"/>
      <c r="E132" s="1"/>
      <c r="F132" s="1"/>
    </row>
    <row r="133" spans="3:6" ht="30" customHeight="1">
      <c r="C133" s="1"/>
      <c r="D133" s="1"/>
      <c r="E133" s="1"/>
      <c r="F133" s="1"/>
    </row>
    <row r="134" spans="3:6" ht="30" customHeight="1">
      <c r="C134" s="1"/>
      <c r="D134" s="1"/>
      <c r="E134" s="1"/>
      <c r="F134" s="1"/>
    </row>
    <row r="135" spans="3:6" ht="30" customHeight="1">
      <c r="C135" s="1"/>
      <c r="D135" s="1"/>
      <c r="E135" s="1"/>
      <c r="F135" s="1"/>
    </row>
    <row r="136" spans="3:6" ht="30" customHeight="1">
      <c r="C136" s="1"/>
      <c r="D136" s="1"/>
      <c r="E136" s="1"/>
      <c r="F136" s="1"/>
    </row>
    <row r="137" spans="3:6" ht="30" customHeight="1">
      <c r="C137" s="1"/>
      <c r="D137" s="1"/>
      <c r="E137" s="1"/>
      <c r="F137" s="1"/>
    </row>
    <row r="138" spans="3:6" ht="30" customHeight="1">
      <c r="C138" s="1"/>
      <c r="D138" s="1"/>
      <c r="E138" s="1"/>
      <c r="F138" s="1"/>
    </row>
    <row r="139" spans="3:6" ht="30" customHeight="1">
      <c r="C139" s="1"/>
      <c r="D139" s="1"/>
      <c r="E139" s="1"/>
      <c r="F139" s="1"/>
    </row>
    <row r="140" spans="3:6" ht="30" customHeight="1">
      <c r="C140" s="1"/>
      <c r="D140" s="1"/>
      <c r="E140" s="1"/>
      <c r="F140" s="1"/>
    </row>
    <row r="141" spans="3:6" ht="30" customHeight="1">
      <c r="C141" s="1"/>
      <c r="D141" s="1"/>
      <c r="E141" s="1"/>
      <c r="F141" s="1"/>
    </row>
    <row r="142" spans="3:6" ht="30" customHeight="1">
      <c r="C142" s="1"/>
      <c r="D142" s="1"/>
      <c r="E142" s="1"/>
      <c r="F142" s="1"/>
    </row>
    <row r="143" spans="3:6" ht="30" customHeight="1">
      <c r="C143" s="1"/>
      <c r="D143" s="1"/>
      <c r="E143" s="1"/>
      <c r="F143" s="1"/>
    </row>
    <row r="144" spans="3:6" ht="30" customHeight="1">
      <c r="C144" s="1"/>
      <c r="D144" s="1"/>
      <c r="E144" s="1"/>
      <c r="F144" s="1"/>
    </row>
    <row r="145" spans="3:6" ht="30" customHeight="1">
      <c r="C145" s="1"/>
      <c r="D145" s="1"/>
      <c r="E145" s="1"/>
      <c r="F145" s="1"/>
    </row>
    <row r="146" spans="3:6" ht="30" customHeight="1">
      <c r="C146" s="1"/>
      <c r="D146" s="1"/>
      <c r="E146" s="1"/>
      <c r="F146" s="1"/>
    </row>
    <row r="147" spans="3:6" ht="30" customHeight="1">
      <c r="C147" s="1"/>
      <c r="D147" s="1"/>
      <c r="E147" s="1"/>
      <c r="F147" s="1"/>
    </row>
    <row r="148" spans="3:6" ht="30" customHeight="1">
      <c r="C148" s="1"/>
      <c r="D148" s="1"/>
      <c r="E148" s="1"/>
      <c r="F148" s="1"/>
    </row>
    <row r="149" spans="3:6" ht="30" customHeight="1">
      <c r="C149" s="1"/>
      <c r="D149" s="1"/>
      <c r="E149" s="1"/>
      <c r="F149" s="1"/>
    </row>
    <row r="150" spans="3:6" ht="30" customHeight="1">
      <c r="C150" s="1"/>
      <c r="D150" s="1"/>
      <c r="E150" s="1"/>
      <c r="F150" s="1"/>
    </row>
    <row r="151" spans="3:6" ht="30" customHeight="1">
      <c r="C151" s="1"/>
      <c r="D151" s="1"/>
      <c r="E151" s="1"/>
      <c r="F151" s="1"/>
    </row>
    <row r="152" spans="3:6" ht="30" customHeight="1">
      <c r="C152" s="1"/>
      <c r="D152" s="1"/>
      <c r="E152" s="1"/>
      <c r="F152" s="1"/>
    </row>
    <row r="153" spans="3:6" ht="30" customHeight="1">
      <c r="C153" s="1"/>
      <c r="D153" s="1"/>
      <c r="E153" s="1"/>
      <c r="F153" s="1"/>
    </row>
    <row r="154" spans="3:6" ht="30" customHeight="1">
      <c r="C154" s="1"/>
      <c r="D154" s="1"/>
      <c r="E154" s="1"/>
      <c r="F154" s="1"/>
    </row>
    <row r="155" spans="3:6" ht="30" customHeight="1">
      <c r="C155" s="1"/>
      <c r="D155" s="1"/>
      <c r="E155" s="1"/>
      <c r="F155" s="1"/>
    </row>
    <row r="156" spans="3:6" ht="30" customHeight="1">
      <c r="C156" s="1"/>
      <c r="D156" s="1"/>
      <c r="E156" s="1"/>
      <c r="F156" s="1"/>
    </row>
    <row r="157" spans="3:6" ht="30" customHeight="1">
      <c r="C157" s="1"/>
      <c r="D157" s="1"/>
      <c r="E157" s="1"/>
      <c r="F157" s="1"/>
    </row>
    <row r="158" spans="3:6" ht="30" customHeight="1">
      <c r="C158" s="1"/>
      <c r="D158" s="1"/>
      <c r="E158" s="1"/>
      <c r="F158" s="1"/>
    </row>
    <row r="159" spans="3:6" ht="30" customHeight="1">
      <c r="C159" s="1"/>
      <c r="D159" s="1"/>
      <c r="E159" s="1"/>
      <c r="F159" s="1"/>
    </row>
    <row r="160" spans="3:6" ht="30" customHeight="1">
      <c r="C160" s="1"/>
      <c r="D160" s="1"/>
      <c r="E160" s="1"/>
      <c r="F160" s="1"/>
    </row>
    <row r="161" spans="3:6" ht="30" customHeight="1">
      <c r="C161" s="1"/>
      <c r="D161" s="1"/>
      <c r="E161" s="1"/>
      <c r="F161" s="1"/>
    </row>
    <row r="162" spans="3:6" ht="30" customHeight="1">
      <c r="C162" s="1"/>
      <c r="D162" s="1"/>
      <c r="E162" s="1"/>
      <c r="F162" s="1"/>
    </row>
    <row r="163" spans="3:6" ht="30" customHeight="1">
      <c r="C163" s="1"/>
      <c r="D163" s="1"/>
      <c r="E163" s="1"/>
      <c r="F163" s="1"/>
    </row>
    <row r="164" spans="3:6" ht="30" customHeight="1">
      <c r="C164" s="1"/>
      <c r="D164" s="1"/>
      <c r="E164" s="1"/>
      <c r="F164" s="1"/>
    </row>
    <row r="165" spans="3:6" ht="30" customHeight="1">
      <c r="C165" s="1"/>
      <c r="D165" s="1"/>
      <c r="E165" s="1"/>
      <c r="F165" s="1"/>
    </row>
    <row r="166" spans="3:6" ht="30" customHeight="1">
      <c r="C166" s="1"/>
      <c r="D166" s="1"/>
      <c r="E166" s="1"/>
      <c r="F166" s="1"/>
    </row>
    <row r="167" spans="3:6" ht="30" customHeight="1">
      <c r="C167" s="1"/>
      <c r="D167" s="1"/>
      <c r="E167" s="1"/>
      <c r="F167" s="1"/>
    </row>
    <row r="168" spans="3:6" ht="30" customHeight="1">
      <c r="C168" s="1"/>
      <c r="D168" s="1"/>
      <c r="E168" s="1"/>
      <c r="F168" s="1"/>
    </row>
    <row r="169" spans="3:6" ht="30" customHeight="1">
      <c r="C169" s="1"/>
      <c r="D169" s="1"/>
      <c r="E169" s="1"/>
      <c r="F169" s="1"/>
    </row>
    <row r="170" spans="3:6" ht="30" customHeight="1">
      <c r="C170" s="1"/>
      <c r="D170" s="1"/>
      <c r="E170" s="1"/>
      <c r="F170" s="1"/>
    </row>
    <row r="171" spans="3:6" ht="30" customHeight="1">
      <c r="C171" s="1"/>
      <c r="D171" s="1"/>
      <c r="E171" s="1"/>
      <c r="F171" s="1"/>
    </row>
    <row r="172" spans="3:6" ht="30" customHeight="1">
      <c r="C172" s="1"/>
      <c r="D172" s="1"/>
      <c r="E172" s="1"/>
      <c r="F172" s="1"/>
    </row>
    <row r="173" spans="3:6" ht="30" customHeight="1">
      <c r="C173" s="1"/>
      <c r="D173" s="1"/>
      <c r="E173" s="1"/>
      <c r="F173" s="1"/>
    </row>
    <row r="174" spans="3:6" ht="30" customHeight="1">
      <c r="C174" s="1"/>
      <c r="D174" s="1"/>
      <c r="E174" s="1"/>
      <c r="F174" s="1"/>
    </row>
    <row r="175" spans="3:6" ht="30" customHeight="1">
      <c r="C175" s="1"/>
      <c r="D175" s="1"/>
      <c r="E175" s="1"/>
      <c r="F175" s="1"/>
    </row>
    <row r="176" spans="3:6" ht="30" customHeight="1">
      <c r="C176" s="1"/>
      <c r="D176" s="1"/>
      <c r="E176" s="1"/>
      <c r="F176" s="1"/>
    </row>
    <row r="177" spans="3:6" ht="30" customHeight="1">
      <c r="C177" s="1"/>
      <c r="D177" s="1"/>
      <c r="E177" s="1"/>
      <c r="F177" s="1"/>
    </row>
    <row r="178" spans="3:6" ht="30" customHeight="1">
      <c r="C178" s="1"/>
      <c r="D178" s="1"/>
      <c r="E178" s="1"/>
      <c r="F178" s="1"/>
    </row>
    <row r="179" spans="3:6" ht="30" customHeight="1">
      <c r="C179" s="1"/>
      <c r="D179" s="1"/>
      <c r="E179" s="1"/>
      <c r="F179" s="1"/>
    </row>
    <row r="180" spans="3:6" ht="30" customHeight="1">
      <c r="C180" s="1"/>
      <c r="D180" s="1"/>
      <c r="E180" s="1"/>
      <c r="F180" s="1"/>
    </row>
    <row r="181" spans="3:6" ht="30" customHeight="1">
      <c r="C181" s="1"/>
      <c r="D181" s="1"/>
      <c r="E181" s="1"/>
      <c r="F181" s="1"/>
    </row>
    <row r="182" spans="3:6" ht="30" customHeight="1">
      <c r="C182" s="1"/>
      <c r="D182" s="1"/>
      <c r="E182" s="1"/>
      <c r="F182" s="1"/>
    </row>
    <row r="183" spans="3:6" ht="30" customHeight="1">
      <c r="C183" s="1"/>
      <c r="D183" s="1"/>
      <c r="E183" s="1"/>
      <c r="F183" s="1"/>
    </row>
    <row r="184" spans="3:6" ht="30" customHeight="1">
      <c r="C184" s="1"/>
      <c r="D184" s="1"/>
      <c r="E184" s="1"/>
      <c r="F184" s="1"/>
    </row>
    <row r="185" spans="3:6" ht="30" customHeight="1">
      <c r="C185" s="1"/>
      <c r="D185" s="1"/>
      <c r="E185" s="1"/>
      <c r="F185" s="1"/>
    </row>
    <row r="186" spans="3:6" ht="30" customHeight="1">
      <c r="C186" s="1"/>
      <c r="D186" s="1"/>
      <c r="E186" s="1"/>
      <c r="F186" s="1"/>
    </row>
    <row r="187" spans="3:6" ht="30" customHeight="1">
      <c r="C187" s="1"/>
      <c r="D187" s="1"/>
      <c r="E187" s="1"/>
      <c r="F187" s="1"/>
    </row>
    <row r="188" spans="3:6" ht="30" customHeight="1">
      <c r="C188" s="1"/>
      <c r="D188" s="1"/>
      <c r="E188" s="1"/>
      <c r="F188" s="1"/>
    </row>
    <row r="189" spans="3:6" ht="30" customHeight="1">
      <c r="C189" s="1"/>
      <c r="D189" s="1"/>
      <c r="E189" s="1"/>
      <c r="F189" s="1"/>
    </row>
    <row r="190" spans="3:6" ht="30" customHeight="1">
      <c r="C190" s="1"/>
      <c r="D190" s="1"/>
      <c r="E190" s="1"/>
      <c r="F190" s="1"/>
    </row>
    <row r="191" spans="3:6" ht="30" customHeight="1">
      <c r="C191" s="1"/>
      <c r="D191" s="1"/>
      <c r="E191" s="1"/>
      <c r="F191" s="1"/>
    </row>
    <row r="192" spans="3:6" ht="30" customHeight="1">
      <c r="C192" s="1"/>
      <c r="D192" s="1"/>
      <c r="E192" s="1"/>
      <c r="F192" s="1"/>
    </row>
    <row r="193" spans="3:6" ht="30" customHeight="1">
      <c r="C193" s="1"/>
      <c r="D193" s="1"/>
      <c r="E193" s="1"/>
      <c r="F193" s="1"/>
    </row>
    <row r="194" spans="3:6" ht="30" customHeight="1">
      <c r="C194" s="1"/>
      <c r="D194" s="1"/>
      <c r="E194" s="1"/>
      <c r="F194" s="1"/>
    </row>
    <row r="195" spans="3:6" ht="30" customHeight="1">
      <c r="C195" s="1"/>
      <c r="D195" s="1"/>
      <c r="E195" s="1"/>
      <c r="F195" s="1"/>
    </row>
    <row r="196" spans="3:6" ht="30" customHeight="1">
      <c r="C196" s="1"/>
      <c r="D196" s="1"/>
      <c r="E196" s="1"/>
      <c r="F196" s="1"/>
    </row>
    <row r="197" spans="3:6" ht="30" customHeight="1">
      <c r="C197" s="1"/>
      <c r="D197" s="1"/>
      <c r="E197" s="1"/>
      <c r="F197" s="1"/>
    </row>
  </sheetData>
  <sheetProtection selectLockedCells="1"/>
  <mergeCells count="4">
    <mergeCell ref="C10:C11"/>
    <mergeCell ref="B10:B11"/>
    <mergeCell ref="B19:F19"/>
    <mergeCell ref="B7:E7"/>
  </mergeCells>
  <printOptions horizontalCentered="1"/>
  <pageMargins left="0.5" right="0.5" top="0.5" bottom="0.5" header="0.25" footer="0.25"/>
  <pageSetup fitToHeight="1" fitToWidth="1" horizontalDpi="600" verticalDpi="600" orientation="landscape" paperSize="9" r:id="rId1"/>
  <headerFooter alignWithMargins="0">
    <oddFooter>&amp;RСтрана &amp;P од &amp;N</oddFooter>
  </headerFooter>
  <ignoredErrors>
    <ignoredError sqref="D22:E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zoomScalePageLayoutView="0" workbookViewId="0" topLeftCell="A13">
      <selection activeCell="A1" sqref="A1"/>
    </sheetView>
  </sheetViews>
  <sheetFormatPr defaultColWidth="9.140625" defaultRowHeight="15" customHeight="1"/>
  <cols>
    <col min="1" max="1" width="3.8515625" style="1" customWidth="1"/>
    <col min="2" max="2" width="8.28125" style="2" customWidth="1"/>
    <col min="3" max="3" width="8.28125" style="1" customWidth="1"/>
    <col min="4" max="4" width="40.140625" style="1" customWidth="1"/>
    <col min="5" max="11" width="20.7109375" style="1" customWidth="1"/>
    <col min="12" max="16384" width="9.140625" style="1" customWidth="1"/>
  </cols>
  <sheetData>
    <row r="1" spans="1:2" s="10" customFormat="1" ht="15" customHeight="1">
      <c r="A1" s="21" t="s">
        <v>317</v>
      </c>
      <c r="B1" s="21"/>
    </row>
    <row r="2" spans="1:2" s="10" customFormat="1" ht="15" customHeight="1">
      <c r="A2" s="21"/>
      <c r="B2" s="21"/>
    </row>
    <row r="3" s="10" customFormat="1" ht="15" customHeight="1">
      <c r="B3" s="15" t="str">
        <f>+CONCATENATE('Poc. strana'!$A$15," ",'Poc. strana'!$C$15)</f>
        <v>Назив енергетског субјекта: </v>
      </c>
    </row>
    <row r="4" spans="1:2" s="10" customFormat="1" ht="15" customHeight="1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</row>
    <row r="5" spans="1:2" s="10" customFormat="1" ht="15" customHeight="1">
      <c r="A5" s="95"/>
      <c r="B5" s="15" t="str">
        <f>+CONCATENATE('Poc. strana'!$A$29," ",'Poc. strana'!$C$29)</f>
        <v>Датум обраде: </v>
      </c>
    </row>
    <row r="6" ht="15" customHeight="1">
      <c r="B6" s="54"/>
    </row>
    <row r="7" spans="2:7" ht="27" customHeight="1">
      <c r="B7" s="848" t="s">
        <v>433</v>
      </c>
      <c r="C7" s="848"/>
      <c r="D7" s="848"/>
      <c r="E7" s="848"/>
      <c r="F7" s="41"/>
      <c r="G7" s="41"/>
    </row>
    <row r="8" spans="2:7" ht="15.75" customHeight="1">
      <c r="B8" s="41"/>
      <c r="C8" s="41"/>
      <c r="D8" s="41"/>
      <c r="E8" s="41"/>
      <c r="F8" s="41"/>
      <c r="G8" s="41"/>
    </row>
    <row r="9" spans="5:9" ht="15" customHeight="1" thickBot="1">
      <c r="E9" s="26" t="s">
        <v>341</v>
      </c>
      <c r="F9" s="26"/>
      <c r="G9" s="26"/>
      <c r="I9" s="35"/>
    </row>
    <row r="10" spans="2:8" ht="15" customHeight="1" thickTop="1">
      <c r="B10" s="854" t="s">
        <v>281</v>
      </c>
      <c r="C10" s="855"/>
      <c r="D10" s="855"/>
      <c r="E10" s="856"/>
      <c r="F10" s="31"/>
      <c r="G10" s="36"/>
      <c r="H10" s="37"/>
    </row>
    <row r="11" spans="2:9" ht="51">
      <c r="B11" s="55" t="s">
        <v>202</v>
      </c>
      <c r="C11" s="69" t="s">
        <v>421</v>
      </c>
      <c r="D11" s="40" t="s">
        <v>261</v>
      </c>
      <c r="E11" s="85" t="s">
        <v>357</v>
      </c>
      <c r="F11" s="86"/>
      <c r="G11" s="86"/>
      <c r="H11" s="86"/>
      <c r="I11" s="34"/>
    </row>
    <row r="12" spans="2:12" ht="15" customHeight="1">
      <c r="B12" s="56">
        <v>1</v>
      </c>
      <c r="C12" s="497">
        <v>30</v>
      </c>
      <c r="D12" s="27" t="s">
        <v>152</v>
      </c>
      <c r="E12" s="197"/>
      <c r="F12" s="38"/>
      <c r="G12" s="38"/>
      <c r="H12" s="38"/>
      <c r="I12" s="38"/>
      <c r="L12"/>
    </row>
    <row r="13" spans="2:12" ht="15" customHeight="1">
      <c r="B13" s="57">
        <v>2</v>
      </c>
      <c r="C13" s="498">
        <v>31</v>
      </c>
      <c r="D13" s="28" t="s">
        <v>304</v>
      </c>
      <c r="E13" s="198"/>
      <c r="F13" s="38"/>
      <c r="G13" s="38"/>
      <c r="H13" s="38"/>
      <c r="I13" s="38"/>
      <c r="L13"/>
    </row>
    <row r="14" spans="2:9" ht="15" customHeight="1">
      <c r="B14" s="57">
        <v>3</v>
      </c>
      <c r="C14" s="498">
        <v>32</v>
      </c>
      <c r="D14" s="28" t="s">
        <v>305</v>
      </c>
      <c r="E14" s="198"/>
      <c r="F14" s="38"/>
      <c r="G14" s="38"/>
      <c r="H14" s="38"/>
      <c r="I14" s="38"/>
    </row>
    <row r="15" spans="2:9" ht="15" customHeight="1">
      <c r="B15" s="57">
        <v>4</v>
      </c>
      <c r="C15" s="498">
        <v>33</v>
      </c>
      <c r="D15" s="28" t="s">
        <v>306</v>
      </c>
      <c r="E15" s="198"/>
      <c r="F15" s="38"/>
      <c r="G15" s="38"/>
      <c r="H15" s="38"/>
      <c r="I15" s="38"/>
    </row>
    <row r="16" spans="2:9" ht="15" customHeight="1">
      <c r="B16" s="57">
        <v>5</v>
      </c>
      <c r="C16" s="498">
        <v>34</v>
      </c>
      <c r="D16" s="28" t="s">
        <v>153</v>
      </c>
      <c r="E16" s="198"/>
      <c r="F16" s="38"/>
      <c r="G16" s="38"/>
      <c r="H16" s="38"/>
      <c r="I16" s="38"/>
    </row>
    <row r="17" spans="2:9" ht="15" customHeight="1">
      <c r="B17" s="57">
        <v>6</v>
      </c>
      <c r="C17" s="499">
        <v>35</v>
      </c>
      <c r="D17" s="29" t="s">
        <v>307</v>
      </c>
      <c r="E17" s="198"/>
      <c r="F17" s="38"/>
      <c r="G17" s="38"/>
      <c r="H17" s="38"/>
      <c r="I17" s="38"/>
    </row>
    <row r="18" spans="2:9" ht="15" customHeight="1">
      <c r="B18" s="58">
        <v>7</v>
      </c>
      <c r="C18" s="500" t="s">
        <v>422</v>
      </c>
      <c r="D18" s="124" t="s">
        <v>314</v>
      </c>
      <c r="E18" s="199"/>
      <c r="F18" s="38"/>
      <c r="G18" s="38"/>
      <c r="H18" s="38"/>
      <c r="I18" s="38"/>
    </row>
    <row r="19" spans="2:9" ht="15" customHeight="1" thickBot="1">
      <c r="B19" s="59">
        <v>8</v>
      </c>
      <c r="C19" s="503"/>
      <c r="D19" s="30" t="s">
        <v>315</v>
      </c>
      <c r="E19" s="32">
        <f>E12+E13+E14+E15+E16-E17-E18</f>
        <v>0</v>
      </c>
      <c r="F19" s="118"/>
      <c r="G19" s="118"/>
      <c r="H19" s="38"/>
      <c r="I19" s="38"/>
    </row>
    <row r="20" ht="15" customHeight="1" thickTop="1">
      <c r="H20" s="36"/>
    </row>
    <row r="21" spans="2:10" ht="15" customHeight="1">
      <c r="B21" s="847" t="s">
        <v>434</v>
      </c>
      <c r="C21" s="847"/>
      <c r="D21" s="847"/>
      <c r="E21" s="847"/>
      <c r="F21" s="847"/>
      <c r="G21" s="847"/>
      <c r="H21" s="847"/>
      <c r="I21" s="181"/>
      <c r="J21" s="181"/>
    </row>
    <row r="22" ht="15" customHeight="1" thickBot="1"/>
    <row r="23" spans="2:8" ht="15" customHeight="1" thickTop="1">
      <c r="B23" s="854" t="s">
        <v>282</v>
      </c>
      <c r="C23" s="855"/>
      <c r="D23" s="855"/>
      <c r="E23" s="855"/>
      <c r="F23" s="855"/>
      <c r="G23" s="855"/>
      <c r="H23" s="856"/>
    </row>
    <row r="24" spans="2:8" ht="15" customHeight="1">
      <c r="B24" s="852" t="s">
        <v>202</v>
      </c>
      <c r="C24" s="845" t="s">
        <v>421</v>
      </c>
      <c r="D24" s="853" t="s">
        <v>261</v>
      </c>
      <c r="E24" s="849" t="s">
        <v>358</v>
      </c>
      <c r="F24" s="850"/>
      <c r="G24" s="850"/>
      <c r="H24" s="851"/>
    </row>
    <row r="25" spans="2:8" s="41" customFormat="1" ht="38.25" customHeight="1">
      <c r="B25" s="852"/>
      <c r="C25" s="846"/>
      <c r="D25" s="853"/>
      <c r="E25" s="40" t="s">
        <v>345</v>
      </c>
      <c r="F25" s="42" t="s">
        <v>190</v>
      </c>
      <c r="G25" s="47" t="str">
        <f>"Планирани износ расхода од камата у "&amp;'Poc. strana'!C19&amp;". години (у 000 дин.)"</f>
        <v>Планирани износ расхода од камата у 2017. години (у 000 дин.)</v>
      </c>
      <c r="H25" s="178" t="str">
        <f>"Планирани износ отплате обавеза у "&amp;'Poc. strana'!C19&amp;". години (у 000 дин.)"</f>
        <v>Планирани износ отплате обавеза у 2017. години (у 000 дин.)</v>
      </c>
    </row>
    <row r="26" spans="2:8" ht="15" customHeight="1">
      <c r="B26" s="56">
        <v>1</v>
      </c>
      <c r="C26" s="497">
        <v>41</v>
      </c>
      <c r="D26" s="27" t="s">
        <v>308</v>
      </c>
      <c r="E26" s="43">
        <f>SUM(E27:E29)</f>
        <v>0</v>
      </c>
      <c r="F26" s="205">
        <f>IF(E26=0,,((E27*(1+F27)+E28*(1+F28)+E29*(1+F29))/E26-1))</f>
        <v>0</v>
      </c>
      <c r="G26" s="175">
        <f>SUM(G27:G29)</f>
        <v>0</v>
      </c>
      <c r="H26" s="179">
        <f>SUM(H27:H29)</f>
        <v>0</v>
      </c>
    </row>
    <row r="27" spans="2:8" ht="15" customHeight="1">
      <c r="B27" s="57" t="s">
        <v>230</v>
      </c>
      <c r="C27" s="498">
        <v>414</v>
      </c>
      <c r="D27" s="28" t="s">
        <v>309</v>
      </c>
      <c r="E27" s="196"/>
      <c r="F27" s="206"/>
      <c r="G27" s="200"/>
      <c r="H27" s="198"/>
    </row>
    <row r="28" spans="2:8" ht="15" customHeight="1">
      <c r="B28" s="57" t="s">
        <v>231</v>
      </c>
      <c r="C28" s="498">
        <v>415</v>
      </c>
      <c r="D28" s="28" t="s">
        <v>310</v>
      </c>
      <c r="E28" s="196"/>
      <c r="F28" s="206"/>
      <c r="G28" s="200"/>
      <c r="H28" s="198"/>
    </row>
    <row r="29" spans="2:8" ht="25.5">
      <c r="B29" s="57" t="s">
        <v>232</v>
      </c>
      <c r="C29" s="501" t="s">
        <v>423</v>
      </c>
      <c r="D29" s="28" t="s">
        <v>154</v>
      </c>
      <c r="E29" s="196"/>
      <c r="F29" s="206"/>
      <c r="G29" s="200"/>
      <c r="H29" s="198"/>
    </row>
    <row r="30" spans="2:8" ht="25.5">
      <c r="B30" s="57" t="s">
        <v>193</v>
      </c>
      <c r="C30" s="501" t="s">
        <v>424</v>
      </c>
      <c r="D30" s="28" t="s">
        <v>311</v>
      </c>
      <c r="E30" s="44">
        <f>SUM(E31:E34)</f>
        <v>0</v>
      </c>
      <c r="F30" s="207">
        <f>IF(E30=0,,((E31*(1+F31)+E32*(1+F32)+E33*(1+F33)+E34*(1+F34))/E30-1))</f>
        <v>0</v>
      </c>
      <c r="G30" s="176">
        <f>SUM(G31:G34)</f>
        <v>0</v>
      </c>
      <c r="H30" s="180">
        <f>SUM(H31:H34)</f>
        <v>0</v>
      </c>
    </row>
    <row r="31" spans="2:8" ht="15" customHeight="1">
      <c r="B31" s="57" t="s">
        <v>233</v>
      </c>
      <c r="C31" s="498">
        <v>422</v>
      </c>
      <c r="D31" s="28" t="s">
        <v>312</v>
      </c>
      <c r="E31" s="196"/>
      <c r="F31" s="206"/>
      <c r="G31" s="200"/>
      <c r="H31" s="198"/>
    </row>
    <row r="32" spans="2:8" ht="15" customHeight="1">
      <c r="B32" s="57" t="s">
        <v>234</v>
      </c>
      <c r="C32" s="498">
        <v>423</v>
      </c>
      <c r="D32" s="28" t="s">
        <v>313</v>
      </c>
      <c r="E32" s="196"/>
      <c r="F32" s="206"/>
      <c r="G32" s="200"/>
      <c r="H32" s="198"/>
    </row>
    <row r="33" spans="2:8" ht="25.5">
      <c r="B33" s="57" t="s">
        <v>235</v>
      </c>
      <c r="C33" s="498" t="s">
        <v>425</v>
      </c>
      <c r="D33" s="184" t="s">
        <v>155</v>
      </c>
      <c r="E33" s="196"/>
      <c r="F33" s="206"/>
      <c r="G33" s="200"/>
      <c r="H33" s="198"/>
    </row>
    <row r="34" spans="2:8" ht="25.5">
      <c r="B34" s="58" t="s">
        <v>245</v>
      </c>
      <c r="C34" s="502" t="s">
        <v>426</v>
      </c>
      <c r="D34" s="29" t="s">
        <v>156</v>
      </c>
      <c r="E34" s="201"/>
      <c r="F34" s="208"/>
      <c r="G34" s="202"/>
      <c r="H34" s="199"/>
    </row>
    <row r="35" spans="2:8" ht="15" customHeight="1" thickBot="1">
      <c r="B35" s="59" t="s">
        <v>194</v>
      </c>
      <c r="C35" s="503"/>
      <c r="D35" s="30" t="s">
        <v>316</v>
      </c>
      <c r="E35" s="33">
        <f>E26+E30</f>
        <v>0</v>
      </c>
      <c r="F35" s="183">
        <f>IF(E35=0,,((E27*(1+F27)+E28*(1+F28)+E29*(1+F29)+E31*(1+F31)+E32*(1+F32)+E33*(1+F33)+E34*(1+F34))/E35-1))</f>
        <v>0</v>
      </c>
      <c r="G35" s="177">
        <f>G26+G30</f>
        <v>0</v>
      </c>
      <c r="H35" s="32">
        <f>H26+H30</f>
        <v>0</v>
      </c>
    </row>
    <row r="36" ht="15" customHeight="1" thickTop="1">
      <c r="F36" s="182"/>
    </row>
  </sheetData>
  <sheetProtection formatColumns="0" selectLockedCells="1"/>
  <mergeCells count="8">
    <mergeCell ref="C24:C25"/>
    <mergeCell ref="B21:H21"/>
    <mergeCell ref="B7:E7"/>
    <mergeCell ref="E24:H24"/>
    <mergeCell ref="B24:B25"/>
    <mergeCell ref="D24:D25"/>
    <mergeCell ref="B10:E10"/>
    <mergeCell ref="B23:H23"/>
  </mergeCells>
  <printOptions horizontalCentered="1"/>
  <pageMargins left="0.236220472440945" right="0.236220472440945" top="0.511811023622047" bottom="0.511811023622047" header="0.236220472440945" footer="0.236220472440945"/>
  <pageSetup fitToHeight="1" fitToWidth="1" horizontalDpi="600" verticalDpi="600" orientation="landscape" paperSize="9" scale="73" r:id="rId1"/>
  <headerFooter alignWithMargins="0">
    <oddFooter>&amp;R&amp;"Arial Narrow,Regular"Страна &amp;P од &amp;N</oddFooter>
  </headerFooter>
  <rowBreaks count="1" manualBreakCount="1">
    <brk id="2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616" customWidth="1"/>
    <col min="2" max="2" width="9.140625" style="616" customWidth="1"/>
    <col min="3" max="3" width="86.8515625" style="616" customWidth="1"/>
    <col min="4" max="4" width="13.7109375" style="616" customWidth="1"/>
    <col min="5" max="16384" width="9.140625" style="616" customWidth="1"/>
  </cols>
  <sheetData>
    <row r="1" spans="1:2" s="615" customFormat="1" ht="15" customHeight="1">
      <c r="A1" s="21" t="s">
        <v>317</v>
      </c>
      <c r="B1" s="21"/>
    </row>
    <row r="2" spans="1:2" s="615" customFormat="1" ht="15" customHeight="1">
      <c r="A2" s="21"/>
      <c r="B2" s="21"/>
    </row>
    <row r="3" spans="1:2" s="615" customFormat="1" ht="15" customHeight="1">
      <c r="A3" s="10"/>
      <c r="B3" s="15" t="str">
        <f>+CONCATENATE('Poc. strana'!$A$15," ",'Poc. strana'!$C$15)</f>
        <v>Назив енергетског субјекта: </v>
      </c>
    </row>
    <row r="4" spans="1:2" s="615" customFormat="1" ht="15" customHeight="1">
      <c r="A4" s="95"/>
      <c r="B4" s="15" t="str">
        <f>+CONCATENATE('Poc. strana'!$A$12," ",'Poc. strana'!$B$12)</f>
        <v>Енергетска делатност: Дистрибуција електричне енергије и управљање дистрибутивним системом</v>
      </c>
    </row>
    <row r="5" spans="1:2" s="615" customFormat="1" ht="15" customHeight="1">
      <c r="A5" s="95"/>
      <c r="B5" s="15" t="str">
        <f>+CONCATENATE('Poc. strana'!$A$29," ",'Poc. strana'!$C$29)</f>
        <v>Датум обраде: </v>
      </c>
    </row>
    <row r="7" spans="2:4" ht="26.25" customHeight="1">
      <c r="B7" s="861" t="s">
        <v>497</v>
      </c>
      <c r="C7" s="861"/>
      <c r="D7" s="861"/>
    </row>
    <row r="8" spans="5:20" s="615" customFormat="1" ht="15" customHeight="1"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</row>
    <row r="9" spans="2:4" s="615" customFormat="1" ht="15" customHeight="1" thickBot="1">
      <c r="B9" s="617"/>
      <c r="C9" s="348"/>
      <c r="D9" s="618" t="s">
        <v>4</v>
      </c>
    </row>
    <row r="10" spans="2:4" ht="15" customHeight="1" thickTop="1">
      <c r="B10" s="859" t="s">
        <v>0</v>
      </c>
      <c r="C10" s="857" t="s">
        <v>261</v>
      </c>
      <c r="D10" s="352" t="s">
        <v>71</v>
      </c>
    </row>
    <row r="11" spans="2:4" ht="15" customHeight="1">
      <c r="B11" s="860"/>
      <c r="C11" s="858"/>
      <c r="D11" s="619">
        <f>+'Poc. strana'!C19</f>
        <v>2017</v>
      </c>
    </row>
    <row r="12" spans="2:4" ht="15" customHeight="1">
      <c r="B12" s="620" t="s">
        <v>262</v>
      </c>
      <c r="C12" s="621" t="s">
        <v>201</v>
      </c>
      <c r="D12" s="457">
        <f>D32</f>
        <v>0</v>
      </c>
    </row>
    <row r="13" spans="2:4" ht="15" customHeight="1">
      <c r="B13" s="622" t="s">
        <v>265</v>
      </c>
      <c r="C13" s="550" t="s">
        <v>211</v>
      </c>
      <c r="D13" s="623">
        <f>D33</f>
        <v>0</v>
      </c>
    </row>
    <row r="14" spans="2:4" ht="25.5">
      <c r="B14" s="624" t="s">
        <v>273</v>
      </c>
      <c r="C14" s="350" t="s">
        <v>488</v>
      </c>
      <c r="D14" s="625">
        <f>D34</f>
        <v>0</v>
      </c>
    </row>
    <row r="15" spans="2:4" ht="15" customHeight="1">
      <c r="B15" s="626" t="s">
        <v>56</v>
      </c>
      <c r="C15" s="351" t="s">
        <v>485</v>
      </c>
      <c r="D15" s="627">
        <f>D12-D13-D14</f>
        <v>0</v>
      </c>
    </row>
    <row r="16" spans="2:4" ht="15" customHeight="1">
      <c r="B16" s="626" t="s">
        <v>60</v>
      </c>
      <c r="C16" s="628" t="s">
        <v>486</v>
      </c>
      <c r="D16" s="629"/>
    </row>
    <row r="17" spans="2:4" ht="15" customHeight="1">
      <c r="B17" s="626" t="s">
        <v>61</v>
      </c>
      <c r="C17" s="349" t="s">
        <v>487</v>
      </c>
      <c r="D17" s="629"/>
    </row>
    <row r="18" spans="2:4" ht="25.5">
      <c r="B18" s="626" t="s">
        <v>62</v>
      </c>
      <c r="C18" s="350" t="s">
        <v>489</v>
      </c>
      <c r="D18" s="629"/>
    </row>
    <row r="19" spans="2:4" ht="15" customHeight="1">
      <c r="B19" s="626" t="s">
        <v>63</v>
      </c>
      <c r="C19" s="351" t="s">
        <v>490</v>
      </c>
      <c r="D19" s="630">
        <f>D16-D17-D18</f>
        <v>0</v>
      </c>
    </row>
    <row r="20" spans="2:4" ht="15" customHeight="1" thickBot="1">
      <c r="B20" s="631" t="s">
        <v>64</v>
      </c>
      <c r="C20" s="632" t="s">
        <v>491</v>
      </c>
      <c r="D20" s="633">
        <f>(D15+D19)/2</f>
        <v>0</v>
      </c>
    </row>
    <row r="21" spans="2:4" ht="15" customHeight="1" thickBot="1" thickTop="1">
      <c r="B21" s="519"/>
      <c r="C21" s="519"/>
      <c r="D21" s="519"/>
    </row>
    <row r="22" spans="2:4" ht="15" customHeight="1" thickBot="1" thickTop="1">
      <c r="B22"/>
      <c r="C22" s="634" t="str">
        <f>("Трошкови амортизације у "&amp;'Poc. strana'!$C$19&amp;". години (у 000 дин.):")</f>
        <v>Трошкови амортизације у 2017. години (у 000 дин.):</v>
      </c>
      <c r="D22" s="495"/>
    </row>
    <row r="23" spans="2:4" ht="27.75" customHeight="1" thickTop="1">
      <c r="B23" s="519"/>
      <c r="C23" s="519"/>
      <c r="D23" s="519"/>
    </row>
    <row r="24" spans="2:4" ht="15" customHeight="1">
      <c r="B24" s="519"/>
      <c r="C24" s="519"/>
      <c r="D24" s="519"/>
    </row>
    <row r="25" spans="2:4" ht="15" customHeight="1">
      <c r="B25" s="519"/>
      <c r="C25" s="519"/>
      <c r="D25" s="519"/>
    </row>
    <row r="26" spans="2:4" ht="15" customHeight="1">
      <c r="B26" s="519"/>
      <c r="C26" s="519"/>
      <c r="D26" s="519"/>
    </row>
    <row r="27" spans="2:4" ht="15" customHeight="1">
      <c r="B27" s="519"/>
      <c r="C27" s="519"/>
      <c r="D27" s="519"/>
    </row>
    <row r="28" spans="2:4" ht="15" customHeight="1">
      <c r="B28" s="519"/>
      <c r="C28" s="519"/>
      <c r="D28" s="519"/>
    </row>
    <row r="29" spans="2:4" ht="15" customHeight="1">
      <c r="B29" s="519"/>
      <c r="C29" s="519"/>
      <c r="D29" s="519"/>
    </row>
    <row r="30" spans="2:4" ht="12.75">
      <c r="B30" s="519"/>
      <c r="C30" s="519"/>
      <c r="D30" s="519"/>
    </row>
    <row r="31" spans="2:4" ht="15" customHeight="1">
      <c r="B31" s="519"/>
      <c r="C31" s="519"/>
      <c r="D31" s="519"/>
    </row>
    <row r="32" spans="2:4" ht="15" customHeight="1">
      <c r="B32" s="519"/>
      <c r="C32" s="519"/>
      <c r="D32" s="519"/>
    </row>
    <row r="33" spans="2:4" ht="15" customHeight="1">
      <c r="B33" s="519"/>
      <c r="C33" s="519"/>
      <c r="D33" s="519"/>
    </row>
    <row r="34" spans="2:4" ht="12.75">
      <c r="B34" s="519"/>
      <c r="C34" s="519"/>
      <c r="D34" s="519"/>
    </row>
    <row r="35" spans="2:4" ht="15" customHeight="1">
      <c r="B35" s="519"/>
      <c r="C35" s="519"/>
      <c r="D35" s="519"/>
    </row>
    <row r="36" spans="2:4" ht="15" customHeight="1">
      <c r="B36" s="519"/>
      <c r="C36" s="519"/>
      <c r="D36" s="519"/>
    </row>
    <row r="37" spans="2:4" ht="15" customHeight="1">
      <c r="B37" s="519"/>
      <c r="C37" s="519"/>
      <c r="D37" s="519"/>
    </row>
    <row r="38" spans="2:4" ht="15" customHeight="1">
      <c r="B38" s="519"/>
      <c r="C38" s="519"/>
      <c r="D38" s="519"/>
    </row>
    <row r="39" spans="2:4" ht="15" customHeight="1">
      <c r="B39" s="519"/>
      <c r="C39" s="519"/>
      <c r="D39" s="519"/>
    </row>
    <row r="40" spans="2:4" ht="15" customHeight="1">
      <c r="B40" s="519"/>
      <c r="C40" s="519"/>
      <c r="D40" s="519"/>
    </row>
    <row r="41" spans="2:4" ht="15" customHeight="1">
      <c r="B41" s="519"/>
      <c r="C41" s="519"/>
      <c r="D41" s="519"/>
    </row>
    <row r="42" spans="2:4" ht="15" customHeight="1">
      <c r="B42" s="519"/>
      <c r="C42" s="519"/>
      <c r="D42" s="519"/>
    </row>
    <row r="43" spans="2:4" ht="15" customHeight="1">
      <c r="B43" s="519"/>
      <c r="C43" s="519"/>
      <c r="D43" s="519"/>
    </row>
    <row r="44" spans="2:4" ht="15" customHeight="1">
      <c r="B44" s="519"/>
      <c r="C44" s="519"/>
      <c r="D44" s="519"/>
    </row>
    <row r="45" spans="2:4" ht="15" customHeight="1">
      <c r="B45" s="519"/>
      <c r="C45" s="519"/>
      <c r="D45" s="519"/>
    </row>
    <row r="46" spans="2:4" ht="15" customHeight="1">
      <c r="B46" s="519"/>
      <c r="C46" s="519"/>
      <c r="D46" s="519"/>
    </row>
    <row r="47" spans="2:4" ht="15" customHeight="1">
      <c r="B47" s="519"/>
      <c r="C47" s="519"/>
      <c r="D47" s="519"/>
    </row>
    <row r="48" spans="2:4" ht="15" customHeight="1">
      <c r="B48" s="519"/>
      <c r="C48" s="519"/>
      <c r="D48" s="519"/>
    </row>
    <row r="49" spans="2:4" ht="15" customHeight="1">
      <c r="B49" s="519"/>
      <c r="C49" s="519"/>
      <c r="D49" s="519"/>
    </row>
    <row r="50" spans="2:4" ht="15" customHeight="1">
      <c r="B50" s="519"/>
      <c r="C50" s="519"/>
      <c r="D50" s="519"/>
    </row>
    <row r="51" spans="2:4" ht="15" customHeight="1">
      <c r="B51" s="519"/>
      <c r="C51" s="519"/>
      <c r="D51" s="519"/>
    </row>
    <row r="52" spans="2:4" ht="15" customHeight="1">
      <c r="B52" s="519"/>
      <c r="C52" s="519"/>
      <c r="D52" s="519"/>
    </row>
  </sheetData>
  <sheetProtection/>
  <mergeCells count="3">
    <mergeCell ref="C10:C11"/>
    <mergeCell ref="B10:B11"/>
    <mergeCell ref="B7:D7"/>
  </mergeCells>
  <printOptions horizontalCentered="1"/>
  <pageMargins left="0.2362204724409449" right="0.15748031496062992" top="1.141732283464567" bottom="0.5511811023622047" header="0.5118110236220472" footer="0.15748031496062992"/>
  <pageSetup fitToHeight="1" fitToWidth="1" horizontalDpi="600" verticalDpi="600" orientation="landscape" paperSize="9" r:id="rId1"/>
  <headerFooter alignWithMargins="0">
    <oddFooter>&amp;R&amp;"Arial Narrow,Regular"Страна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Verica Lazović</dc:creator>
  <cp:keywords/>
  <dc:description/>
  <cp:lastModifiedBy>AERS</cp:lastModifiedBy>
  <cp:lastPrinted>2014-11-27T09:24:19Z</cp:lastPrinted>
  <dcterms:created xsi:type="dcterms:W3CDTF">2006-07-05T09:57:32Z</dcterms:created>
  <dcterms:modified xsi:type="dcterms:W3CDTF">2018-02-21T11:48:12Z</dcterms:modified>
  <cp:category/>
  <cp:version/>
  <cp:contentType/>
  <cp:contentStatus/>
</cp:coreProperties>
</file>